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UMESH GOSAR - SBI\"/>
    </mc:Choice>
  </mc:AlternateContent>
  <xr:revisionPtr revIDLastSave="0" documentId="13_ncr:1_{A9A4980E-6D0C-4738-B68C-65A5A698C52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4" i="4" l="1"/>
  <c r="F34" i="4"/>
  <c r="F27" i="4"/>
  <c r="F28" i="4"/>
  <c r="F29" i="4"/>
  <c r="F30" i="4"/>
  <c r="F31" i="4"/>
  <c r="F32" i="4"/>
  <c r="F33" i="4"/>
  <c r="F26" i="4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Q12" i="4" s="1"/>
  <c r="B12" i="4" s="1"/>
  <c r="C12" i="4" s="1"/>
  <c r="D12" i="4" s="1"/>
  <c r="J12" i="4"/>
  <c r="I12" i="4"/>
  <c r="E12" i="4"/>
  <c r="H12" i="4" s="1"/>
  <c r="A12" i="4"/>
  <c r="P11" i="4"/>
  <c r="Q11" i="4" s="1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7" i="4" l="1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7" i="4" s="1"/>
  <c r="W28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W37" i="4" s="1"/>
  <c r="S32" i="4"/>
  <c r="W42" i="4" l="1"/>
  <c r="W38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<sst xmlns="http://schemas.openxmlformats.org/spreadsheetml/2006/main" count="49" uniqueCount="43">
  <si>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</si>
  <si>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</si>
  <si>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</si>
  <si>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</si>
  <si>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</si>
  <si>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</si>
  <si>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</si>
  <si>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</si>
  <si>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</si>
  <si>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</si>
  <si>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</si>
  <si>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</si>
  <si>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</si>
  <si>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</si>
  <si>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rate on BUA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</si>
  <si>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</si>
  <si>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</si>
  <si>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</si>
  <si>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</si>
  <si>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</si>
  <si>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</si>
  <si>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</si>
  <si>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</si>
  <si>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</si>
  <si>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</si>
  <si>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bua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</si>
  <si>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</si>
  <si>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</si>
  <si>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</si>
  <si>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</si>
  <si>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</si>
  <si>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</si>
  <si>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</si>
  <si>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</si>
  <si>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</si>
  <si>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</si>
  <si>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</si>
  <si>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</si>
  <si>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</si>
  <si>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</si>
  <si>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Part OC</t>
  </si>
  <si>
    <t>Measurement</t>
  </si>
  <si>
    <t>State Bank Of India ( RACPC Ghatkopar (West)  - UMESH GOSAR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</si>
</sst>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318477</xdr:colOff>
      <xdr:row>4</xdr:row>
      <xdr:rowOff>28575</xdr:rowOff>
    </xdr:from>
    <xdr:to>
      <xdr:col>23</xdr:col>
      <xdr:colOff>78753</xdr:colOff>
      <xdr:row>39</xdr:row>
      <xdr:rowOff>48869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A1172-F922-4D08-B555-DA8D8A9B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77" y="790575"/>
          <a:ext cx="13171476" cy="642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A13" zoomScaleNormal="100" workbookViewId="0">
      <selection activeCell="V37" sqref="V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222.5</v>
      </c>
      <c r="C10" s="4">
        <f>B10*1.2</f>
        <v>267</v>
      </c>
      <c r="D10" s="4">
        <f t="shared" ref="D10:D19" si="23">C10*1.2</f>
        <v>320.39999999999998</v>
      </c>
      <c r="E10" s="5">
        <f t="shared" ref="E10:E19" si="24">R10</f>
        <v>1700000</v>
      </c>
      <c r="F10" s="10">
        <f t="shared" ref="F10:F19" si="25">ROUND((E10/B10),0)</f>
        <v>7640</v>
      </c>
      <c r="G10" s="10">
        <f t="shared" ref="G10:G19" si="26">ROUND((E10/C10),0)</f>
        <v>6367</v>
      </c>
      <c r="H10" s="10">
        <f t="shared" ref="H10:H19" si="27">ROUND((E10/D10),0)</f>
        <v>5306</v>
      </c>
      <c r="I10" s="4" t="e">
        <f>#REF!</f>
        <v>#REF!</v>
      </c>
      <c r="J10" s="4">
        <f t="shared" ref="J10:J19" si="28">S10</f>
        <v>0</v>
      </c>
      <c r="O10">
        <v>0</v>
      </c>
      <c r="P10">
        <v>267</v>
      </c>
      <c r="Q10">
        <f t="shared" ref="P10:Q19" si="29">P10/1.2</f>
        <v>222.5</v>
      </c>
      <c r="R10" s="2">
        <v>1700000</v>
      </c>
      <c r="S10" s="8"/>
      <c r="T10" s="8"/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ref="C11:C19" si="30">B11*1.2</f>
        <v>0</v>
      </c>
      <c r="D11" s="4">
        <f t="shared" si="23"/>
        <v>0</v>
      </c>
      <c r="E11" s="5">
        <f t="shared" si="24"/>
        <v>0</v>
      </c>
      <c r="F11" s="10" t="e">
        <f t="shared" si="25"/>
        <v>#DIV/0!</v>
      </c>
      <c r="G11" s="10" t="e">
        <f t="shared" si="26"/>
        <v>#DIV/0!</v>
      </c>
      <c r="H11" s="10" t="e">
        <f t="shared" si="27"/>
        <v>#DIV/0!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f t="shared" si="29"/>
        <v>0</v>
      </c>
      <c r="R11" s="2">
        <v>0</v>
      </c>
      <c r="S11" s="8"/>
      <c r="T11" s="8"/>
    </row>
    <row r="12" spans="1:20" x14ac:dyDescent="0.25">
      <c r="A12" s="4">
        <f t="shared" si="21"/>
        <v>0</v>
      </c>
      <c r="B12" s="4">
        <f t="shared" si="22"/>
        <v>0</v>
      </c>
      <c r="C12" s="4">
        <f t="shared" si="30"/>
        <v>0</v>
      </c>
      <c r="D12" s="4">
        <f t="shared" si="23"/>
        <v>0</v>
      </c>
      <c r="E12" s="5">
        <f t="shared" si="24"/>
        <v>0</v>
      </c>
      <c r="F12" s="10" t="e">
        <f t="shared" si="25"/>
        <v>#DIV/0!</v>
      </c>
      <c r="G12" s="10" t="e">
        <f t="shared" si="26"/>
        <v>#DIV/0!</v>
      </c>
      <c r="H12" s="10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  <c r="S12" s="8"/>
      <c r="T12" s="8"/>
    </row>
    <row r="13" spans="1:20" x14ac:dyDescent="0.25">
      <c r="A13" s="4">
        <f t="shared" si="21"/>
        <v>0</v>
      </c>
      <c r="B13" s="4">
        <f t="shared" si="22"/>
        <v>0</v>
      </c>
      <c r="C13" s="4">
        <f t="shared" si="30"/>
        <v>0</v>
      </c>
      <c r="D13" s="4">
        <f t="shared" si="23"/>
        <v>0</v>
      </c>
      <c r="E13" s="5">
        <f t="shared" si="24"/>
        <v>0</v>
      </c>
      <c r="F13" s="10" t="e">
        <f t="shared" si="25"/>
        <v>#DIV/0!</v>
      </c>
      <c r="G13" s="10" t="e">
        <f t="shared" si="26"/>
        <v>#DIV/0!</v>
      </c>
      <c r="H13" s="10" t="e">
        <f t="shared" si="27"/>
        <v>#DIV/0!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f t="shared" si="29"/>
        <v>0</v>
      </c>
      <c r="R13" s="2">
        <v>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0</v>
      </c>
      <c r="C14" s="4">
        <f t="shared" si="30"/>
        <v>0</v>
      </c>
      <c r="D14" s="4">
        <f t="shared" si="23"/>
        <v>0</v>
      </c>
      <c r="E14" s="5">
        <f t="shared" si="24"/>
        <v>0</v>
      </c>
      <c r="F14" s="10" t="e">
        <f t="shared" si="25"/>
        <v>#DIV/0!</v>
      </c>
      <c r="G14" s="10" t="e">
        <f t="shared" si="26"/>
        <v>#DIV/0!</v>
      </c>
      <c r="H14" s="10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0</v>
      </c>
      <c r="X20" s="21" t="s">
        <v>14</v>
      </c>
    </row>
    <row r="21" spans="1:25" ht="38.25" customHeight="1" x14ac:dyDescent="0.25">
      <c r="S21" s="11"/>
      <c r="T21" s="11"/>
      <c r="U21" s="22" t="s">
        <v>15</v>
      </c>
      <c r="V21" s="19"/>
      <c r="W21" s="20">
        <v>2500</v>
      </c>
      <c r="X21" s="23"/>
    </row>
    <row r="22" spans="1:25" ht="15.75" x14ac:dyDescent="0.25">
      <c r="S22" s="11"/>
      <c r="T22" s="11"/>
      <c r="U22" s="18" t="s">
        <v>16</v>
      </c>
      <c r="V22" s="19"/>
      <c r="W22" s="20">
        <f>W20-W21</f>
        <v>-2500</v>
      </c>
      <c r="X22" s="23"/>
    </row>
    <row r="23" spans="1:25" ht="15.75" x14ac:dyDescent="0.25">
      <c r="G23" s="6"/>
      <c r="H23" s="6"/>
      <c r="S23" s="11"/>
      <c r="T23" s="11"/>
      <c r="U23" s="18" t="s">
        <v>17</v>
      </c>
      <c r="V23" s="19"/>
      <c r="W23" s="20">
        <f>W21</f>
        <v>2500</v>
      </c>
      <c r="X23" s="23"/>
    </row>
    <row r="24" spans="1:25" ht="15.75" x14ac:dyDescent="0.25">
      <c r="E24" t="s">
        <v>41</v>
      </c>
      <c r="S24" s="11"/>
      <c r="T24" s="11"/>
      <c r="U24" s="18" t="s">
        <v>18</v>
      </c>
      <c r="V24" s="24"/>
      <c r="W24" s="25">
        <f>X24-X25</f>
        <v>21</v>
      </c>
      <c r="X24" s="26">
        <v>2023</v>
      </c>
    </row>
    <row r="25" spans="1:25" ht="15.75" x14ac:dyDescent="0.25">
      <c r="S25" s="11"/>
      <c r="T25" s="11"/>
      <c r="U25" s="18" t="s">
        <v>19</v>
      </c>
      <c r="V25" s="24"/>
      <c r="W25" s="25">
        <f>W26-W24</f>
        <v>39</v>
      </c>
      <c r="X25" s="25">
        <v>2002</v>
      </c>
      <c r="Y25" t="s">
        <v>40</v>
      </c>
    </row>
    <row r="26" spans="1:25" ht="15.75" x14ac:dyDescent="0.25">
      <c r="D26">
        <v>3.96</v>
      </c>
      <c r="E26">
        <v>2.96</v>
      </c>
      <c r="F26" s="7">
        <f>D26*E26</f>
        <v>11.7216</v>
      </c>
      <c r="S26" s="11"/>
      <c r="T26" s="11"/>
      <c r="U26" s="18" t="s">
        <v>20</v>
      </c>
      <c r="V26" s="24"/>
      <c r="W26" s="25">
        <v>60</v>
      </c>
      <c r="X26" s="25"/>
    </row>
    <row r="27" spans="1:25" ht="39" customHeight="1" x14ac:dyDescent="0.25">
      <c r="D27">
        <v>0.98</v>
      </c>
      <c r="E27">
        <v>1.1499999999999999</v>
      </c>
      <c r="F27" s="7">
        <f t="shared" ref="F27:F33" si="31">D27*E27</f>
        <v>1.127</v>
      </c>
      <c r="P27" s="43" t="s">
        <v>42</v>
      </c>
      <c r="Q27" s="43"/>
      <c r="R27" s="43"/>
      <c r="S27" s="43"/>
      <c r="T27" s="44"/>
      <c r="U27" s="22" t="s">
        <v>21</v>
      </c>
      <c r="V27" s="24"/>
      <c r="W27" s="25">
        <f>90*W24/W26</f>
        <v>31.5</v>
      </c>
      <c r="X27" s="25"/>
    </row>
    <row r="28" spans="1:25" ht="15.75" x14ac:dyDescent="0.25">
      <c r="D28">
        <v>4.24</v>
      </c>
      <c r="E28">
        <v>3</v>
      </c>
      <c r="F28" s="7">
        <f t="shared" si="31"/>
        <v>12.72</v>
      </c>
      <c r="U28" s="18"/>
      <c r="V28" s="27"/>
      <c r="W28" s="28">
        <f>W27%</f>
        <v>0.315</v>
      </c>
      <c r="X28" s="28"/>
    </row>
    <row r="29" spans="1:25" ht="15.75" x14ac:dyDescent="0.25">
      <c r="D29">
        <v>5.04</v>
      </c>
      <c r="E29">
        <v>1.1200000000000001</v>
      </c>
      <c r="F29" s="7">
        <f t="shared" si="31"/>
        <v>5.6448000000000009</v>
      </c>
      <c r="P29" s="15" t="s">
        <v>33</v>
      </c>
      <c r="Q29" s="15" t="s">
        <v>34</v>
      </c>
      <c r="R29" s="15" t="s">
        <v>35</v>
      </c>
      <c r="S29" s="15" t="s">
        <v>36</v>
      </c>
      <c r="T29" s="13"/>
      <c r="U29" s="18" t="s">
        <v>22</v>
      </c>
      <c r="V29" s="19"/>
      <c r="W29" s="20">
        <f>W23*W28</f>
        <v>787.5</v>
      </c>
      <c r="X29" s="23"/>
    </row>
    <row r="30" spans="1:25" ht="15.75" x14ac:dyDescent="0.25">
      <c r="D30">
        <v>1.9</v>
      </c>
      <c r="E30">
        <v>2.2799999999999998</v>
      </c>
      <c r="F30" s="7">
        <f t="shared" si="31"/>
        <v>4.3319999999999999</v>
      </c>
      <c r="Q30">
        <f>N18</f>
        <v>0</v>
      </c>
      <c r="R30" s="16">
        <f>N16</f>
        <v>0</v>
      </c>
      <c r="S30" s="16">
        <f>R30*Q30</f>
        <v>0</v>
      </c>
      <c r="U30" s="18" t="s">
        <v>23</v>
      </c>
      <c r="V30" s="19"/>
      <c r="W30" s="20">
        <f>W23-W29</f>
        <v>1712.5</v>
      </c>
      <c r="X30" s="23"/>
    </row>
    <row r="31" spans="1:25" ht="15.75" x14ac:dyDescent="0.25">
      <c r="D31">
        <v>0.87</v>
      </c>
      <c r="E31">
        <v>1.7</v>
      </c>
      <c r="F31" s="7">
        <f t="shared" si="31"/>
        <v>1.4789999999999999</v>
      </c>
      <c r="R31" s="6" t="s">
        <v>36</v>
      </c>
      <c r="S31" s="17">
        <f>SUM(S30:S30)</f>
        <v>0</v>
      </c>
      <c r="U31" s="18" t="s">
        <v>16</v>
      </c>
      <c r="V31" s="19"/>
      <c r="W31" s="20">
        <f>W22</f>
        <v>-2500</v>
      </c>
      <c r="X31" s="23"/>
    </row>
    <row r="32" spans="1:25" ht="15.75" x14ac:dyDescent="0.25">
      <c r="D32">
        <v>1.6</v>
      </c>
      <c r="E32">
        <v>1.07</v>
      </c>
      <c r="F32" s="7">
        <f t="shared" si="31"/>
        <v>1.7120000000000002</v>
      </c>
      <c r="R32" s="6" t="s">
        <v>27</v>
      </c>
      <c r="S32" s="17">
        <f>S31*90%</f>
        <v>0</v>
      </c>
      <c r="U32" s="24"/>
      <c r="V32" s="19"/>
      <c r="W32" s="20"/>
      <c r="X32" s="23"/>
    </row>
    <row r="33" spans="4:24" ht="15.75" x14ac:dyDescent="0.25">
      <c r="D33">
        <v>2.15</v>
      </c>
      <c r="E33">
        <v>3.15</v>
      </c>
      <c r="F33" s="7">
        <f t="shared" si="31"/>
        <v>6.7725</v>
      </c>
      <c r="R33" s="6" t="s">
        <v>37</v>
      </c>
      <c r="S33" s="17">
        <f>S31*80%</f>
        <v>0</v>
      </c>
      <c r="U33" s="29" t="s">
        <v>24</v>
      </c>
      <c r="V33" s="30"/>
      <c r="W33" s="21">
        <f>W31+W30</f>
        <v>-787.5</v>
      </c>
      <c r="X33" s="23"/>
    </row>
    <row r="34" spans="4:24" ht="15.75" x14ac:dyDescent="0.25">
      <c r="F34" s="7">
        <f>SUM(F26:F33)</f>
        <v>45.508900000000004</v>
      </c>
      <c r="G34">
        <f>F34*10.764</f>
        <v>489.85779960000002</v>
      </c>
      <c r="S34" s="11"/>
      <c r="T34" s="11"/>
      <c r="U34" s="28"/>
      <c r="V34" s="24"/>
      <c r="W34" s="25"/>
      <c r="X34" s="25"/>
    </row>
    <row r="35" spans="4:24" ht="15.75" x14ac:dyDescent="0.25">
      <c r="S35" s="11"/>
      <c r="T35" s="11"/>
      <c r="U35" s="29" t="s">
        <v>25</v>
      </c>
      <c r="V35" s="31"/>
      <c r="W35" s="26">
        <v>330</v>
      </c>
      <c r="X35" s="25"/>
    </row>
    <row r="36" spans="4:24" ht="15.75" x14ac:dyDescent="0.25">
      <c r="P36" s="14" t="s">
        <v>32</v>
      </c>
      <c r="S36" s="11"/>
      <c r="T36" s="12"/>
      <c r="U36" s="18" t="s">
        <v>26</v>
      </c>
      <c r="V36" s="32"/>
      <c r="W36" s="33">
        <f>W33*W35+X37</f>
        <v>-259875</v>
      </c>
      <c r="X36" s="34"/>
    </row>
    <row r="37" spans="4:24" ht="15.75" x14ac:dyDescent="0.25">
      <c r="S37" s="12"/>
      <c r="T37" s="11"/>
      <c r="U37" s="18" t="s">
        <v>27</v>
      </c>
      <c r="V37" s="24"/>
      <c r="W37" s="35">
        <f>W36*0.9</f>
        <v>-233887.5</v>
      </c>
      <c r="X37" s="36"/>
    </row>
    <row r="38" spans="4:24" ht="15.75" x14ac:dyDescent="0.25">
      <c r="S38" s="11"/>
      <c r="T38" s="11"/>
      <c r="U38" s="18" t="s">
        <v>28</v>
      </c>
      <c r="V38" s="24"/>
      <c r="W38" s="35">
        <f>W36*0.8</f>
        <v>-207900</v>
      </c>
      <c r="X38" s="35"/>
    </row>
    <row r="39" spans="4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4:24" ht="15.75" x14ac:dyDescent="0.25">
      <c r="U40" s="38" t="s">
        <v>29</v>
      </c>
      <c r="V40" s="39"/>
      <c r="W40" s="40">
        <f>W21*W35</f>
        <v>825000</v>
      </c>
      <c r="X40" s="40"/>
    </row>
    <row r="41" spans="4:24" ht="15.75" x14ac:dyDescent="0.25">
      <c r="U41" s="18" t="s">
        <v>30</v>
      </c>
      <c r="V41" s="24"/>
      <c r="W41" s="37"/>
      <c r="X41" s="37"/>
    </row>
    <row r="42" spans="4:24" ht="15.75" x14ac:dyDescent="0.25">
      <c r="U42" s="41" t="s">
        <v>31</v>
      </c>
      <c r="V42" s="37"/>
      <c r="W42" s="35">
        <f>W36*0.025/12</f>
        <v>-541.40625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AA12" sqref="AA1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2023-12-27T07:40:58Z</dcterms:modified>
</cp:coreProperties>
</file>