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RASHMI\December 2023\UMESH GOSAR - SBI\"/>
    </mc:Choice>
  </mc:AlternateContent>
  <xr:revisionPtr revIDLastSave="0" documentId="13_ncr:1_{A9A4980E-6D0C-4738-B68C-65A5A698C52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-20" sheetId="4" r:id="rId1"/>
    <sheet name="Sheet1" sheetId="13" r:id="rId2"/>
    <sheet name="Sheet2" sheetId="14" r:id="rId3"/>
    <sheet name="Sheet3" sheetId="15" r:id="rId4"/>
    <sheet name="Sheet4" sheetId="16" r:id="rId5"/>
    <sheet name="Sheet5" sheetId="17" r:id="rId6"/>
    <sheet name="Sheet6" sheetId="18" r:id="rId7"/>
    <sheet name="Sheet7" sheetId="19" r:id="rId8"/>
    <sheet name="Sheet8" sheetId="20" r:id="rId9"/>
    <sheet name="Sheet9" sheetId="21" r:id="rId10"/>
    <sheet name="Sheet10" sheetId="22" r:id="rId11"/>
    <sheet name="Sheet11" sheetId="23" r:id="rId12"/>
    <sheet name="Sheet12" sheetId="24" r:id="rId13"/>
  </sheets>
  <calcPr calcId="191029"/>
</workbook>
</file>

<file path=xl/calcChain.xml><?xml version="1.0" encoding="utf-8"?>
<calcChain xmlns="http://schemas.openxmlformats.org/spreadsheetml/2006/main">
  <c r="G34" i="4" l="1"/>
  <c r="F34" i="4"/>
  <c r="F27" i="4"/>
  <c r="F28" i="4"/>
  <c r="F29" i="4"/>
  <c r="F30" i="4"/>
  <c r="F31" i="4"/>
  <c r="F32" i="4"/>
  <c r="F33" i="4"/>
  <c r="F26" i="4"/>
  <c r="P7" i="4" l="1"/>
  <c r="Q7" i="4" s="1"/>
  <c r="B7" i="4" s="1"/>
  <c r="C7" i="4" s="1"/>
  <c r="D7" i="4" s="1"/>
  <c r="J7" i="4"/>
  <c r="I7" i="4"/>
  <c r="E7" i="4"/>
  <c r="A7" i="4"/>
  <c r="P19" i="4"/>
  <c r="Q19" i="4" s="1"/>
  <c r="B19" i="4" s="1"/>
  <c r="C19" i="4" s="1"/>
  <c r="D19" i="4" s="1"/>
  <c r="J19" i="4"/>
  <c r="I19" i="4"/>
  <c r="E19" i="4"/>
  <c r="A19" i="4"/>
  <c r="P18" i="4"/>
  <c r="Q18" i="4" s="1"/>
  <c r="B18" i="4" s="1"/>
  <c r="C18" i="4" s="1"/>
  <c r="D18" i="4" s="1"/>
  <c r="J18" i="4"/>
  <c r="I18" i="4"/>
  <c r="E18" i="4"/>
  <c r="H18" i="4" s="1"/>
  <c r="A18" i="4"/>
  <c r="P17" i="4"/>
  <c r="Q17" i="4" s="1"/>
  <c r="B17" i="4" s="1"/>
  <c r="C17" i="4" s="1"/>
  <c r="D17" i="4" s="1"/>
  <c r="J17" i="4"/>
  <c r="I17" i="4"/>
  <c r="E17" i="4"/>
  <c r="H17" i="4" s="1"/>
  <c r="A17" i="4"/>
  <c r="P16" i="4"/>
  <c r="Q16" i="4" s="1"/>
  <c r="B16" i="4" s="1"/>
  <c r="C16" i="4" s="1"/>
  <c r="D16" i="4" s="1"/>
  <c r="J16" i="4"/>
  <c r="I16" i="4"/>
  <c r="E16" i="4"/>
  <c r="A16" i="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J14" i="4"/>
  <c r="I14" i="4"/>
  <c r="E14" i="4"/>
  <c r="A14" i="4"/>
  <c r="P13" i="4"/>
  <c r="Q13" i="4" s="1"/>
  <c r="B13" i="4" s="1"/>
  <c r="C13" i="4" s="1"/>
  <c r="D13" i="4" s="1"/>
  <c r="J13" i="4"/>
  <c r="I13" i="4"/>
  <c r="E13" i="4"/>
  <c r="H13" i="4" s="1"/>
  <c r="A13" i="4"/>
  <c r="P12" i="4"/>
  <c r="Q12" i="4" s="1"/>
  <c r="B12" i="4" s="1"/>
  <c r="C12" i="4" s="1"/>
  <c r="D12" i="4" s="1"/>
  <c r="J12" i="4"/>
  <c r="I12" i="4"/>
  <c r="E12" i="4"/>
  <c r="H12" i="4" s="1"/>
  <c r="A12" i="4"/>
  <c r="P11" i="4"/>
  <c r="Q11" i="4" s="1"/>
  <c r="B11" i="4" s="1"/>
  <c r="C11" i="4" s="1"/>
  <c r="D11" i="4" s="1"/>
  <c r="J11" i="4"/>
  <c r="I11" i="4"/>
  <c r="E11" i="4"/>
  <c r="A11" i="4"/>
  <c r="Q10" i="4"/>
  <c r="B10" i="4" s="1"/>
  <c r="C10" i="4" s="1"/>
  <c r="D10" i="4" s="1"/>
  <c r="J10" i="4"/>
  <c r="I10" i="4"/>
  <c r="E10" i="4"/>
  <c r="A10" i="4"/>
  <c r="P8" i="4"/>
  <c r="Q8" i="4" s="1"/>
  <c r="B8" i="4" s="1"/>
  <c r="C8" i="4" s="1"/>
  <c r="J8" i="4"/>
  <c r="I8" i="4"/>
  <c r="E8" i="4"/>
  <c r="F8" i="4" s="1"/>
  <c r="A8" i="4"/>
  <c r="P6" i="4"/>
  <c r="Q6" i="4" s="1"/>
  <c r="B6" i="4" s="1"/>
  <c r="C6" i="4" s="1"/>
  <c r="J6" i="4"/>
  <c r="I6" i="4"/>
  <c r="E6" i="4"/>
  <c r="A6" i="4"/>
  <c r="P5" i="4"/>
  <c r="Q5" i="4" s="1"/>
  <c r="B5" i="4" s="1"/>
  <c r="C5" i="4" s="1"/>
  <c r="J5" i="4"/>
  <c r="I5" i="4"/>
  <c r="E5" i="4"/>
  <c r="A5" i="4"/>
  <c r="P4" i="4"/>
  <c r="Q4" i="4" s="1"/>
  <c r="B4" i="4" s="1"/>
  <c r="C4" i="4" s="1"/>
  <c r="J4" i="4"/>
  <c r="I4" i="4"/>
  <c r="E4" i="4"/>
  <c r="F4" i="4" s="1"/>
  <c r="A4" i="4"/>
  <c r="P3" i="4"/>
  <c r="Q3" i="4" s="1"/>
  <c r="B3" i="4" s="1"/>
  <c r="C3" i="4" s="1"/>
  <c r="J3" i="4"/>
  <c r="I3" i="4"/>
  <c r="E3" i="4"/>
  <c r="A3" i="4"/>
  <c r="H7" i="4" l="1"/>
  <c r="F7" i="4"/>
  <c r="G7" i="4"/>
  <c r="H10" i="4"/>
  <c r="H11" i="4"/>
  <c r="H15" i="4"/>
  <c r="H19" i="4"/>
  <c r="H16" i="4"/>
  <c r="D14" i="4"/>
  <c r="H14" i="4" s="1"/>
  <c r="G14" i="4"/>
  <c r="F10" i="4"/>
  <c r="F11" i="4"/>
  <c r="F12" i="4"/>
  <c r="F13" i="4"/>
  <c r="F14" i="4"/>
  <c r="F15" i="4"/>
  <c r="F16" i="4"/>
  <c r="F17" i="4"/>
  <c r="F18" i="4"/>
  <c r="F19" i="4"/>
  <c r="G11" i="4"/>
  <c r="G13" i="4"/>
  <c r="G15" i="4"/>
  <c r="G16" i="4"/>
  <c r="G17" i="4"/>
  <c r="G18" i="4"/>
  <c r="G19" i="4"/>
  <c r="G10" i="4"/>
  <c r="G12" i="4"/>
  <c r="D5" i="4"/>
  <c r="H5" i="4" s="1"/>
  <c r="G5" i="4"/>
  <c r="F5" i="4"/>
  <c r="D6" i="4"/>
  <c r="H6" i="4" s="1"/>
  <c r="G6" i="4"/>
  <c r="D3" i="4"/>
  <c r="H3" i="4" s="1"/>
  <c r="G3" i="4"/>
  <c r="F6" i="4"/>
  <c r="F3" i="4"/>
  <c r="D4" i="4"/>
  <c r="H4" i="4" s="1"/>
  <c r="G4" i="4"/>
  <c r="D8" i="4"/>
  <c r="H8" i="4" s="1"/>
  <c r="G8" i="4"/>
  <c r="R30" i="4"/>
  <c r="Q30" i="4"/>
  <c r="W40" i="4"/>
  <c r="W24" i="4"/>
  <c r="W27" i="4" s="1"/>
  <c r="W28" i="4" s="1"/>
  <c r="W23" i="4"/>
  <c r="W22" i="4"/>
  <c r="W31" i="4" s="1"/>
  <c r="S30" i="4" l="1"/>
  <c r="S31" i="4" s="1"/>
  <c r="S33" i="4" s="1"/>
  <c r="W25" i="4"/>
  <c r="W29" i="4"/>
  <c r="W30" i="4" s="1"/>
  <c r="W33" i="4" l="1"/>
  <c r="W36" i="4" s="1"/>
  <c r="W37" i="4" s="1"/>
  <c r="S32" i="4"/>
  <c r="W42" i="4" l="1"/>
  <c r="W38" i="4"/>
</calcChain>
</file>

<file path=xl/sharedStrings.xml><?xml version="1.0" encoding="utf-8"?>
<sst xmlns="http://schemas.openxmlformats.org/spreadsheetml/2006/main" count="49" uniqueCount="43">
  <si>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</si>
  <si>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</si>
  <si>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</si>
  <si>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</si>
  <si>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</si>
  <si>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</si>
  <si>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</si>
  <si>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</si>
  <si>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</si>
  <si>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</si>
  <si>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</si>
  <si>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</si>
  <si>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</si>
  <si>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</si>
  <si>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rate on BUA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</si>
  <si>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</si>
  <si>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</si>
  <si>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</si>
  <si>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</si>
  <si>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</si>
  <si>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</si>
  <si>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</si>
  <si>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</si>
  <si>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</si>
  <si>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</si>
  <si>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bua</t>
  </si>
  <si>
    <t>MV</t>
  </si>
  <si>
    <t>RV</t>
  </si>
  <si>
    <t>DV</t>
  </si>
  <si>
    <t>IV</t>
  </si>
  <si>
    <t>RR Value</t>
  </si>
  <si>
    <t>Rental Value</t>
  </si>
  <si>
    <t>Remark</t>
  </si>
  <si>
    <t>F. no.</t>
  </si>
  <si>
    <t>BUA</t>
  </si>
  <si>
    <t>Rate</t>
  </si>
  <si>
    <t>FMV</t>
  </si>
  <si>
    <t>DSV</t>
  </si>
  <si>
    <t>Index II</t>
  </si>
  <si>
    <t>Price Indicators</t>
  </si>
  <si>
    <t>Part OC</t>
  </si>
  <si>
    <t>Measurement</t>
  </si>
  <si>
    <t>State Bank Of India ( RACPC Ghatkopar (West)  - UMESH GOSAR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</si>
</sst>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0" xfId="0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8" fillId="0" borderId="1" xfId="0" applyFont="1" applyBorder="1"/>
    <xf numFmtId="43" fontId="8" fillId="0" borderId="0" xfId="1" applyFont="1" applyBorder="1"/>
    <xf numFmtId="43" fontId="9" fillId="0" borderId="0" xfId="1" applyFont="1" applyBorder="1"/>
    <xf numFmtId="43" fontId="9" fillId="3" borderId="0" xfId="1" applyFont="1" applyFill="1" applyBorder="1"/>
    <xf numFmtId="0" fontId="8" fillId="0" borderId="1" xfId="0" applyFont="1" applyBorder="1" applyAlignment="1">
      <alignment wrapText="1"/>
    </xf>
    <xf numFmtId="43" fontId="9" fillId="0" borderId="0" xfId="1" applyFont="1" applyFill="1" applyBorder="1"/>
    <xf numFmtId="0" fontId="8" fillId="0" borderId="0" xfId="0" applyFont="1"/>
    <xf numFmtId="0" fontId="9" fillId="0" borderId="0" xfId="0" applyFont="1"/>
    <xf numFmtId="0" fontId="9" fillId="3" borderId="0" xfId="0" applyFont="1" applyFill="1"/>
    <xf numFmtId="9" fontId="8" fillId="0" borderId="0" xfId="0" applyNumberFormat="1" applyFont="1"/>
    <xf numFmtId="10" fontId="9" fillId="0" borderId="0" xfId="0" applyNumberFormat="1" applyFont="1"/>
    <xf numFmtId="0" fontId="8" fillId="3" borderId="1" xfId="0" applyFont="1" applyFill="1" applyBorder="1"/>
    <xf numFmtId="43" fontId="8" fillId="3" borderId="0" xfId="1" applyFont="1" applyFill="1" applyBorder="1"/>
    <xf numFmtId="0" fontId="8" fillId="3" borderId="0" xfId="0" applyFont="1" applyFill="1"/>
    <xf numFmtId="0" fontId="10" fillId="0" borderId="0" xfId="0" applyFont="1"/>
    <xf numFmtId="43" fontId="9" fillId="0" borderId="0" xfId="0" applyNumberFormat="1" applyFont="1"/>
    <xf numFmtId="0" fontId="11" fillId="0" borderId="1" xfId="0" applyFont="1" applyBorder="1"/>
    <xf numFmtId="43" fontId="12" fillId="0" borderId="0" xfId="0" applyNumberFormat="1" applyFont="1"/>
    <xf numFmtId="43" fontId="9" fillId="3" borderId="0" xfId="0" applyNumberFormat="1" applyFont="1" applyFill="1"/>
    <xf numFmtId="0" fontId="12" fillId="0" borderId="0" xfId="0" applyFont="1"/>
    <xf numFmtId="0" fontId="8" fillId="0" borderId="2" xfId="0" applyFont="1" applyBorder="1"/>
    <xf numFmtId="0" fontId="8" fillId="0" borderId="3" xfId="0" applyFont="1" applyBorder="1"/>
    <xf numFmtId="43" fontId="12" fillId="0" borderId="3" xfId="0" applyNumberFormat="1" applyFont="1" applyBorder="1"/>
    <xf numFmtId="0" fontId="12" fillId="0" borderId="1" xfId="0" applyFont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318477</xdr:colOff>
      <xdr:row>4</xdr:row>
      <xdr:rowOff>28575</xdr:rowOff>
    </xdr:from>
    <xdr:to>
      <xdr:col>23</xdr:col>
      <xdr:colOff>78753</xdr:colOff>
      <xdr:row>39</xdr:row>
      <xdr:rowOff>48869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A1172-F922-4D08-B555-DA8D8A9B3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077" y="790575"/>
          <a:ext cx="13171476" cy="642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topLeftCell="A13" zoomScaleNormal="100" workbookViewId="0">
      <selection activeCell="V37" sqref="V37"/>
    </sheetView>
  </sheetViews>
  <sheetFormatPr defaultRowHeight="15" x14ac:dyDescent="0.25"/>
  <cols>
    <col min="1" max="1" width="4.28515625" customWidth="1"/>
    <col min="2" max="2" width="11.140625" bestFit="1" customWidth="1"/>
    <col min="3" max="4" width="12.5703125" customWidth="1"/>
    <col min="5" max="5" width="15.42578125" customWidth="1"/>
    <col min="6" max="6" width="11.7109375" style="7" customWidth="1"/>
    <col min="7" max="7" width="12.28515625" customWidth="1"/>
    <col min="8" max="8" width="10.85546875" customWidth="1"/>
    <col min="9" max="9" width="11.85546875" customWidth="1"/>
    <col min="10" max="10" width="9.85546875" customWidth="1"/>
    <col min="11" max="13" width="9.140625" hidden="1" customWidth="1"/>
    <col min="14" max="14" width="5" customWidth="1"/>
    <col min="15" max="15" width="10.5703125" customWidth="1"/>
    <col min="16" max="16" width="8.28515625" customWidth="1"/>
    <col min="17" max="17" width="10.7109375" customWidth="1"/>
    <col min="18" max="18" width="16" customWidth="1"/>
    <col min="19" max="19" width="12.140625" customWidth="1"/>
    <col min="21" max="21" width="23.85546875" customWidth="1"/>
    <col min="23" max="23" width="19" customWidth="1"/>
    <col min="24" max="24" width="13.5703125" customWidth="1"/>
    <col min="25" max="25" width="16.28515625" customWidth="1"/>
    <col min="26" max="26" width="12" customWidth="1"/>
  </cols>
  <sheetData>
    <row r="1" spans="1:20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9" t="s">
        <v>11</v>
      </c>
      <c r="H1" s="9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  <c r="S1" s="1" t="s">
        <v>3</v>
      </c>
    </row>
    <row r="2" spans="1:20" s="1" customFormat="1" ht="36" customHeight="1" x14ac:dyDescent="0.25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x14ac:dyDescent="0.25">
      <c r="A3" s="4">
        <f t="shared" ref="A3:A8" si="0">N3</f>
        <v>0</v>
      </c>
      <c r="B3" s="4">
        <f t="shared" ref="B3:B8" si="1">Q3</f>
        <v>0</v>
      </c>
      <c r="C3" s="4">
        <f>B3*1.2</f>
        <v>0</v>
      </c>
      <c r="D3" s="4">
        <f t="shared" ref="D3:D8" si="2">C3*1.2</f>
        <v>0</v>
      </c>
      <c r="E3" s="5">
        <f t="shared" ref="E3:E8" si="3">R3</f>
        <v>0</v>
      </c>
      <c r="F3" s="10" t="e">
        <f t="shared" ref="F3:F8" si="4">ROUND((E3/B3),0)</f>
        <v>#DIV/0!</v>
      </c>
      <c r="G3" s="10" t="e">
        <f t="shared" ref="G3:G8" si="5">ROUND((E3/C3),0)</f>
        <v>#DIV/0!</v>
      </c>
      <c r="H3" s="10" t="e">
        <f t="shared" ref="H3:H8" si="6">ROUND((E3/D3),0)</f>
        <v>#DIV/0!</v>
      </c>
      <c r="I3" s="4" t="e">
        <f>#REF!</f>
        <v>#REF!</v>
      </c>
      <c r="J3" s="4">
        <f t="shared" ref="J3:J8" si="7">S3</f>
        <v>0</v>
      </c>
      <c r="O3">
        <v>0</v>
      </c>
      <c r="P3">
        <f t="shared" ref="P3:Q8" si="8">O3/1.2</f>
        <v>0</v>
      </c>
      <c r="Q3">
        <f t="shared" si="8"/>
        <v>0</v>
      </c>
      <c r="R3" s="2">
        <v>0</v>
      </c>
      <c r="S3" s="8"/>
      <c r="T3" s="8"/>
    </row>
    <row r="4" spans="1:20" x14ac:dyDescent="0.25">
      <c r="A4" s="4">
        <f t="shared" si="0"/>
        <v>0</v>
      </c>
      <c r="B4" s="4">
        <f t="shared" si="1"/>
        <v>0</v>
      </c>
      <c r="C4" s="4">
        <f t="shared" ref="C4:C8" si="9">B4*1.2</f>
        <v>0</v>
      </c>
      <c r="D4" s="4">
        <f t="shared" si="2"/>
        <v>0</v>
      </c>
      <c r="E4" s="5">
        <f t="shared" si="3"/>
        <v>0</v>
      </c>
      <c r="F4" s="10" t="e">
        <f t="shared" si="4"/>
        <v>#DIV/0!</v>
      </c>
      <c r="G4" s="10" t="e">
        <f t="shared" si="5"/>
        <v>#DIV/0!</v>
      </c>
      <c r="H4" s="10" t="e">
        <f t="shared" si="6"/>
        <v>#DIV/0!</v>
      </c>
      <c r="I4" s="4" t="e">
        <f>#REF!</f>
        <v>#REF!</v>
      </c>
      <c r="J4" s="4">
        <f t="shared" si="7"/>
        <v>0</v>
      </c>
      <c r="O4">
        <v>0</v>
      </c>
      <c r="P4">
        <f t="shared" si="8"/>
        <v>0</v>
      </c>
      <c r="Q4">
        <f t="shared" si="8"/>
        <v>0</v>
      </c>
      <c r="R4" s="2">
        <v>0</v>
      </c>
      <c r="S4" s="8"/>
      <c r="T4" s="8"/>
    </row>
    <row r="5" spans="1:20" x14ac:dyDescent="0.25">
      <c r="A5" s="4">
        <f t="shared" si="0"/>
        <v>0</v>
      </c>
      <c r="B5" s="4">
        <f t="shared" si="1"/>
        <v>0</v>
      </c>
      <c r="C5" s="4">
        <f t="shared" si="9"/>
        <v>0</v>
      </c>
      <c r="D5" s="4">
        <f t="shared" si="2"/>
        <v>0</v>
      </c>
      <c r="E5" s="5">
        <f t="shared" si="3"/>
        <v>0</v>
      </c>
      <c r="F5" s="10" t="e">
        <f t="shared" si="4"/>
        <v>#DIV/0!</v>
      </c>
      <c r="G5" s="10" t="e">
        <f t="shared" si="5"/>
        <v>#DIV/0!</v>
      </c>
      <c r="H5" s="10" t="e">
        <f t="shared" si="6"/>
        <v>#DIV/0!</v>
      </c>
      <c r="I5" s="4" t="e">
        <f>#REF!</f>
        <v>#REF!</v>
      </c>
      <c r="J5" s="4">
        <f t="shared" si="7"/>
        <v>0</v>
      </c>
      <c r="O5">
        <v>0</v>
      </c>
      <c r="P5">
        <f t="shared" si="8"/>
        <v>0</v>
      </c>
      <c r="Q5">
        <f t="shared" si="8"/>
        <v>0</v>
      </c>
      <c r="R5" s="2">
        <v>0</v>
      </c>
      <c r="S5" s="8"/>
      <c r="T5" s="8"/>
    </row>
    <row r="6" spans="1:20" x14ac:dyDescent="0.25">
      <c r="A6" s="4">
        <f t="shared" si="0"/>
        <v>0</v>
      </c>
      <c r="B6" s="4">
        <f t="shared" si="1"/>
        <v>0</v>
      </c>
      <c r="C6" s="4">
        <f t="shared" si="9"/>
        <v>0</v>
      </c>
      <c r="D6" s="4">
        <f t="shared" si="2"/>
        <v>0</v>
      </c>
      <c r="E6" s="5">
        <f t="shared" si="3"/>
        <v>0</v>
      </c>
      <c r="F6" s="10" t="e">
        <f t="shared" si="4"/>
        <v>#DIV/0!</v>
      </c>
      <c r="G6" s="10" t="e">
        <f t="shared" si="5"/>
        <v>#DIV/0!</v>
      </c>
      <c r="H6" s="10" t="e">
        <f t="shared" si="6"/>
        <v>#DIV/0!</v>
      </c>
      <c r="I6" s="4" t="e">
        <f>#REF!</f>
        <v>#REF!</v>
      </c>
      <c r="J6" s="4">
        <f t="shared" si="7"/>
        <v>0</v>
      </c>
      <c r="O6">
        <v>0</v>
      </c>
      <c r="P6">
        <f t="shared" si="8"/>
        <v>0</v>
      </c>
      <c r="Q6">
        <f t="shared" si="8"/>
        <v>0</v>
      </c>
      <c r="R6" s="2">
        <v>0</v>
      </c>
      <c r="S6" s="8"/>
      <c r="T6" s="8"/>
    </row>
    <row r="7" spans="1:20" x14ac:dyDescent="0.25">
      <c r="A7" s="4">
        <f t="shared" ref="A7" si="10">N7</f>
        <v>0</v>
      </c>
      <c r="B7" s="4">
        <f t="shared" ref="B7" si="11">Q7</f>
        <v>0</v>
      </c>
      <c r="C7" s="4">
        <f t="shared" ref="C7" si="12">B7*1.2</f>
        <v>0</v>
      </c>
      <c r="D7" s="4">
        <f t="shared" ref="D7" si="13">C7*1.2</f>
        <v>0</v>
      </c>
      <c r="E7" s="5">
        <f t="shared" ref="E7" si="14">R7</f>
        <v>0</v>
      </c>
      <c r="F7" s="10" t="e">
        <f t="shared" ref="F7" si="15">ROUND((E7/B7),0)</f>
        <v>#DIV/0!</v>
      </c>
      <c r="G7" s="10" t="e">
        <f t="shared" ref="G7" si="16">ROUND((E7/C7),0)</f>
        <v>#DIV/0!</v>
      </c>
      <c r="H7" s="10" t="e">
        <f t="shared" ref="H7" si="17">ROUND((E7/D7),0)</f>
        <v>#DIV/0!</v>
      </c>
      <c r="I7" s="4" t="e">
        <f>#REF!</f>
        <v>#REF!</v>
      </c>
      <c r="J7" s="4">
        <f t="shared" ref="J7" si="18">S7</f>
        <v>0</v>
      </c>
      <c r="O7">
        <v>0</v>
      </c>
      <c r="P7">
        <f t="shared" ref="P7" si="19">O7/1.2</f>
        <v>0</v>
      </c>
      <c r="Q7">
        <f t="shared" ref="Q7" si="20">P7/1.2</f>
        <v>0</v>
      </c>
      <c r="R7" s="2">
        <v>0</v>
      </c>
      <c r="S7" s="8"/>
      <c r="T7" s="8"/>
    </row>
    <row r="8" spans="1:20" x14ac:dyDescent="0.25">
      <c r="A8" s="4">
        <f t="shared" si="0"/>
        <v>0</v>
      </c>
      <c r="B8" s="4">
        <f t="shared" si="1"/>
        <v>0</v>
      </c>
      <c r="C8" s="4">
        <f t="shared" si="9"/>
        <v>0</v>
      </c>
      <c r="D8" s="4">
        <f t="shared" si="2"/>
        <v>0</v>
      </c>
      <c r="E8" s="5">
        <f t="shared" si="3"/>
        <v>0</v>
      </c>
      <c r="F8" s="10" t="e">
        <f t="shared" si="4"/>
        <v>#DIV/0!</v>
      </c>
      <c r="G8" s="10" t="e">
        <f t="shared" si="5"/>
        <v>#DIV/0!</v>
      </c>
      <c r="H8" s="10" t="e">
        <f t="shared" si="6"/>
        <v>#DIV/0!</v>
      </c>
      <c r="I8" s="4" t="e">
        <f>#REF!</f>
        <v>#REF!</v>
      </c>
      <c r="J8" s="4">
        <f t="shared" si="7"/>
        <v>0</v>
      </c>
      <c r="O8">
        <v>0</v>
      </c>
      <c r="P8">
        <f t="shared" si="8"/>
        <v>0</v>
      </c>
      <c r="Q8">
        <f t="shared" si="8"/>
        <v>0</v>
      </c>
      <c r="R8" s="2">
        <v>0</v>
      </c>
      <c r="S8" s="8"/>
      <c r="T8" s="8"/>
    </row>
    <row r="9" spans="1:20" ht="36.75" customHeight="1" x14ac:dyDescent="0.25">
      <c r="A9" s="42" t="s">
        <v>39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T9" s="8"/>
    </row>
    <row r="10" spans="1:20" x14ac:dyDescent="0.25">
      <c r="A10" s="4">
        <f t="shared" ref="A10:A19" si="21">N10</f>
        <v>0</v>
      </c>
      <c r="B10" s="4">
        <f t="shared" ref="B10:B19" si="22">Q10</f>
        <v>222.5</v>
      </c>
      <c r="C10" s="4">
        <f>B10*1.2</f>
        <v>267</v>
      </c>
      <c r="D10" s="4">
        <f t="shared" ref="D10:D19" si="23">C10*1.2</f>
        <v>320.39999999999998</v>
      </c>
      <c r="E10" s="5">
        <f t="shared" ref="E10:E19" si="24">R10</f>
        <v>1700000</v>
      </c>
      <c r="F10" s="10">
        <f t="shared" ref="F10:F19" si="25">ROUND((E10/B10),0)</f>
        <v>7640</v>
      </c>
      <c r="G10" s="10">
        <f t="shared" ref="G10:G19" si="26">ROUND((E10/C10),0)</f>
        <v>6367</v>
      </c>
      <c r="H10" s="10">
        <f t="shared" ref="H10:H19" si="27">ROUND((E10/D10),0)</f>
        <v>5306</v>
      </c>
      <c r="I10" s="4" t="e">
        <f>#REF!</f>
        <v>#REF!</v>
      </c>
      <c r="J10" s="4">
        <f t="shared" ref="J10:J19" si="28">S10</f>
        <v>0</v>
      </c>
      <c r="O10">
        <v>0</v>
      </c>
      <c r="P10">
        <v>267</v>
      </c>
      <c r="Q10">
        <f t="shared" ref="P10:Q19" si="29">P10/1.2</f>
        <v>222.5</v>
      </c>
      <c r="R10" s="2">
        <v>1700000</v>
      </c>
      <c r="S10" s="8"/>
      <c r="T10" s="8"/>
    </row>
    <row r="11" spans="1:20" x14ac:dyDescent="0.25">
      <c r="A11" s="4">
        <f t="shared" si="21"/>
        <v>0</v>
      </c>
      <c r="B11" s="4">
        <f t="shared" si="22"/>
        <v>0</v>
      </c>
      <c r="C11" s="4">
        <f t="shared" ref="C11:C19" si="30">B11*1.2</f>
        <v>0</v>
      </c>
      <c r="D11" s="4">
        <f t="shared" si="23"/>
        <v>0</v>
      </c>
      <c r="E11" s="5">
        <f t="shared" si="24"/>
        <v>0</v>
      </c>
      <c r="F11" s="10" t="e">
        <f t="shared" si="25"/>
        <v>#DIV/0!</v>
      </c>
      <c r="G11" s="10" t="e">
        <f t="shared" si="26"/>
        <v>#DIV/0!</v>
      </c>
      <c r="H11" s="10" t="e">
        <f t="shared" si="27"/>
        <v>#DIV/0!</v>
      </c>
      <c r="I11" s="4" t="e">
        <f>#REF!</f>
        <v>#REF!</v>
      </c>
      <c r="J11" s="4">
        <f t="shared" si="28"/>
        <v>0</v>
      </c>
      <c r="O11">
        <v>0</v>
      </c>
      <c r="P11">
        <f t="shared" si="29"/>
        <v>0</v>
      </c>
      <c r="Q11">
        <f t="shared" si="29"/>
        <v>0</v>
      </c>
      <c r="R11" s="2">
        <v>0</v>
      </c>
      <c r="S11" s="8"/>
      <c r="T11" s="8"/>
    </row>
    <row r="12" spans="1:20" x14ac:dyDescent="0.25">
      <c r="A12" s="4">
        <f t="shared" si="21"/>
        <v>0</v>
      </c>
      <c r="B12" s="4">
        <f t="shared" si="22"/>
        <v>0</v>
      </c>
      <c r="C12" s="4">
        <f t="shared" si="30"/>
        <v>0</v>
      </c>
      <c r="D12" s="4">
        <f t="shared" si="23"/>
        <v>0</v>
      </c>
      <c r="E12" s="5">
        <f t="shared" si="24"/>
        <v>0</v>
      </c>
      <c r="F12" s="10" t="e">
        <f t="shared" si="25"/>
        <v>#DIV/0!</v>
      </c>
      <c r="G12" s="10" t="e">
        <f t="shared" si="26"/>
        <v>#DIV/0!</v>
      </c>
      <c r="H12" s="10" t="e">
        <f t="shared" si="27"/>
        <v>#DIV/0!</v>
      </c>
      <c r="I12" s="4" t="e">
        <f>#REF!</f>
        <v>#REF!</v>
      </c>
      <c r="J12" s="4">
        <f t="shared" si="28"/>
        <v>0</v>
      </c>
      <c r="O12">
        <v>0</v>
      </c>
      <c r="P12">
        <f t="shared" si="29"/>
        <v>0</v>
      </c>
      <c r="Q12">
        <f t="shared" si="29"/>
        <v>0</v>
      </c>
      <c r="R12" s="2">
        <v>0</v>
      </c>
      <c r="S12" s="8"/>
      <c r="T12" s="8"/>
    </row>
    <row r="13" spans="1:20" x14ac:dyDescent="0.25">
      <c r="A13" s="4">
        <f t="shared" si="21"/>
        <v>0</v>
      </c>
      <c r="B13" s="4">
        <f t="shared" si="22"/>
        <v>0</v>
      </c>
      <c r="C13" s="4">
        <f t="shared" si="30"/>
        <v>0</v>
      </c>
      <c r="D13" s="4">
        <f t="shared" si="23"/>
        <v>0</v>
      </c>
      <c r="E13" s="5">
        <f t="shared" si="24"/>
        <v>0</v>
      </c>
      <c r="F13" s="10" t="e">
        <f t="shared" si="25"/>
        <v>#DIV/0!</v>
      </c>
      <c r="G13" s="10" t="e">
        <f t="shared" si="26"/>
        <v>#DIV/0!</v>
      </c>
      <c r="H13" s="10" t="e">
        <f t="shared" si="27"/>
        <v>#DIV/0!</v>
      </c>
      <c r="I13" s="4" t="e">
        <f>#REF!</f>
        <v>#REF!</v>
      </c>
      <c r="J13" s="4">
        <f t="shared" si="28"/>
        <v>0</v>
      </c>
      <c r="O13">
        <v>0</v>
      </c>
      <c r="P13">
        <f t="shared" si="29"/>
        <v>0</v>
      </c>
      <c r="Q13">
        <f t="shared" si="29"/>
        <v>0</v>
      </c>
      <c r="R13" s="2">
        <v>0</v>
      </c>
      <c r="S13" s="8"/>
      <c r="T13" s="8"/>
    </row>
    <row r="14" spans="1:20" x14ac:dyDescent="0.25">
      <c r="A14" s="4">
        <f t="shared" si="21"/>
        <v>0</v>
      </c>
      <c r="B14" s="4">
        <f t="shared" si="22"/>
        <v>0</v>
      </c>
      <c r="C14" s="4">
        <f t="shared" si="30"/>
        <v>0</v>
      </c>
      <c r="D14" s="4">
        <f t="shared" si="23"/>
        <v>0</v>
      </c>
      <c r="E14" s="5">
        <f t="shared" si="24"/>
        <v>0</v>
      </c>
      <c r="F14" s="10" t="e">
        <f t="shared" si="25"/>
        <v>#DIV/0!</v>
      </c>
      <c r="G14" s="10" t="e">
        <f t="shared" si="26"/>
        <v>#DIV/0!</v>
      </c>
      <c r="H14" s="10" t="e">
        <f t="shared" si="27"/>
        <v>#DIV/0!</v>
      </c>
      <c r="I14" s="4" t="e">
        <f>#REF!</f>
        <v>#REF!</v>
      </c>
      <c r="J14" s="4">
        <f t="shared" si="28"/>
        <v>0</v>
      </c>
      <c r="O14">
        <v>0</v>
      </c>
      <c r="P14">
        <f t="shared" si="29"/>
        <v>0</v>
      </c>
      <c r="Q14">
        <f t="shared" si="29"/>
        <v>0</v>
      </c>
      <c r="R14" s="2">
        <v>0</v>
      </c>
      <c r="S14" s="8"/>
      <c r="T14" s="8"/>
    </row>
    <row r="15" spans="1:20" x14ac:dyDescent="0.25">
      <c r="A15" s="4">
        <f t="shared" si="21"/>
        <v>0</v>
      </c>
      <c r="B15" s="4">
        <f t="shared" si="22"/>
        <v>0</v>
      </c>
      <c r="C15" s="4">
        <f t="shared" si="30"/>
        <v>0</v>
      </c>
      <c r="D15" s="4">
        <f t="shared" si="23"/>
        <v>0</v>
      </c>
      <c r="E15" s="5">
        <f t="shared" si="24"/>
        <v>0</v>
      </c>
      <c r="F15" s="10" t="e">
        <f t="shared" si="25"/>
        <v>#DIV/0!</v>
      </c>
      <c r="G15" s="10" t="e">
        <f t="shared" si="26"/>
        <v>#DIV/0!</v>
      </c>
      <c r="H15" s="10" t="e">
        <f t="shared" si="27"/>
        <v>#DIV/0!</v>
      </c>
      <c r="I15" s="4" t="e">
        <f>#REF!</f>
        <v>#REF!</v>
      </c>
      <c r="J15" s="4">
        <f t="shared" si="28"/>
        <v>0</v>
      </c>
      <c r="O15">
        <v>0</v>
      </c>
      <c r="P15">
        <f t="shared" si="29"/>
        <v>0</v>
      </c>
      <c r="Q15">
        <f t="shared" si="29"/>
        <v>0</v>
      </c>
      <c r="R15" s="2">
        <v>0</v>
      </c>
      <c r="S15" s="8"/>
      <c r="T15" s="8"/>
    </row>
    <row r="16" spans="1:20" x14ac:dyDescent="0.25">
      <c r="A16" s="4">
        <f t="shared" si="21"/>
        <v>0</v>
      </c>
      <c r="B16" s="4">
        <f t="shared" si="22"/>
        <v>0</v>
      </c>
      <c r="C16" s="4">
        <f t="shared" si="30"/>
        <v>0</v>
      </c>
      <c r="D16" s="4">
        <f t="shared" si="23"/>
        <v>0</v>
      </c>
      <c r="E16" s="5">
        <f t="shared" si="24"/>
        <v>0</v>
      </c>
      <c r="F16" s="10" t="e">
        <f t="shared" si="25"/>
        <v>#DIV/0!</v>
      </c>
      <c r="G16" s="10" t="e">
        <f t="shared" si="26"/>
        <v>#DIV/0!</v>
      </c>
      <c r="H16" s="10" t="e">
        <f t="shared" si="27"/>
        <v>#DIV/0!</v>
      </c>
      <c r="I16" s="4" t="e">
        <f>#REF!</f>
        <v>#REF!</v>
      </c>
      <c r="J16" s="4">
        <f t="shared" si="28"/>
        <v>0</v>
      </c>
      <c r="O16">
        <v>0</v>
      </c>
      <c r="P16">
        <f t="shared" si="29"/>
        <v>0</v>
      </c>
      <c r="Q16">
        <f t="shared" si="29"/>
        <v>0</v>
      </c>
      <c r="R16" s="2">
        <v>0</v>
      </c>
      <c r="S16" s="8"/>
      <c r="T16" s="8"/>
    </row>
    <row r="17" spans="1:25" x14ac:dyDescent="0.25">
      <c r="A17" s="4">
        <f t="shared" si="21"/>
        <v>0</v>
      </c>
      <c r="B17" s="4">
        <f t="shared" si="22"/>
        <v>0</v>
      </c>
      <c r="C17" s="4">
        <f t="shared" si="30"/>
        <v>0</v>
      </c>
      <c r="D17" s="4">
        <f t="shared" si="23"/>
        <v>0</v>
      </c>
      <c r="E17" s="5">
        <f t="shared" si="24"/>
        <v>0</v>
      </c>
      <c r="F17" s="10" t="e">
        <f t="shared" si="25"/>
        <v>#DIV/0!</v>
      </c>
      <c r="G17" s="10" t="e">
        <f t="shared" si="26"/>
        <v>#DIV/0!</v>
      </c>
      <c r="H17" s="10" t="e">
        <f t="shared" si="27"/>
        <v>#DIV/0!</v>
      </c>
      <c r="I17" s="4" t="e">
        <f>#REF!</f>
        <v>#REF!</v>
      </c>
      <c r="J17" s="4">
        <f t="shared" si="28"/>
        <v>0</v>
      </c>
      <c r="O17">
        <v>0</v>
      </c>
      <c r="P17">
        <f t="shared" si="29"/>
        <v>0</v>
      </c>
      <c r="Q17">
        <f t="shared" si="29"/>
        <v>0</v>
      </c>
      <c r="R17" s="2">
        <v>0</v>
      </c>
      <c r="S17" s="8"/>
      <c r="T17" s="8"/>
    </row>
    <row r="18" spans="1:25" x14ac:dyDescent="0.25">
      <c r="A18" s="4">
        <f t="shared" si="21"/>
        <v>0</v>
      </c>
      <c r="B18" s="4">
        <f t="shared" si="22"/>
        <v>0</v>
      </c>
      <c r="C18" s="4">
        <f t="shared" si="30"/>
        <v>0</v>
      </c>
      <c r="D18" s="4">
        <f t="shared" si="23"/>
        <v>0</v>
      </c>
      <c r="E18" s="5">
        <f t="shared" si="24"/>
        <v>0</v>
      </c>
      <c r="F18" s="10" t="e">
        <f t="shared" si="25"/>
        <v>#DIV/0!</v>
      </c>
      <c r="G18" s="10" t="e">
        <f t="shared" si="26"/>
        <v>#DIV/0!</v>
      </c>
      <c r="H18" s="10" t="e">
        <f t="shared" si="27"/>
        <v>#DIV/0!</v>
      </c>
      <c r="I18" s="4" t="e">
        <f>#REF!</f>
        <v>#REF!</v>
      </c>
      <c r="J18" s="4">
        <f t="shared" si="28"/>
        <v>0</v>
      </c>
      <c r="O18">
        <v>0</v>
      </c>
      <c r="P18">
        <f t="shared" si="29"/>
        <v>0</v>
      </c>
      <c r="Q18">
        <f t="shared" si="29"/>
        <v>0</v>
      </c>
      <c r="R18" s="2">
        <v>0</v>
      </c>
      <c r="S18" s="8"/>
      <c r="T18" s="8"/>
    </row>
    <row r="19" spans="1:25" x14ac:dyDescent="0.25">
      <c r="A19" s="4">
        <f t="shared" si="21"/>
        <v>0</v>
      </c>
      <c r="B19" s="4">
        <f t="shared" si="22"/>
        <v>0</v>
      </c>
      <c r="C19" s="4">
        <f t="shared" si="30"/>
        <v>0</v>
      </c>
      <c r="D19" s="4">
        <f t="shared" si="23"/>
        <v>0</v>
      </c>
      <c r="E19" s="5">
        <f t="shared" si="24"/>
        <v>0</v>
      </c>
      <c r="F19" s="10" t="e">
        <f t="shared" si="25"/>
        <v>#DIV/0!</v>
      </c>
      <c r="G19" s="10" t="e">
        <f t="shared" si="26"/>
        <v>#DIV/0!</v>
      </c>
      <c r="H19" s="10" t="e">
        <f t="shared" si="27"/>
        <v>#DIV/0!</v>
      </c>
      <c r="I19" s="4" t="e">
        <f>#REF!</f>
        <v>#REF!</v>
      </c>
      <c r="J19" s="4">
        <f t="shared" si="28"/>
        <v>0</v>
      </c>
      <c r="O19">
        <v>0</v>
      </c>
      <c r="P19">
        <f t="shared" si="29"/>
        <v>0</v>
      </c>
      <c r="Q19">
        <f t="shared" si="29"/>
        <v>0</v>
      </c>
      <c r="R19" s="2">
        <v>0</v>
      </c>
      <c r="S19" s="8"/>
      <c r="T19" s="8"/>
    </row>
    <row r="20" spans="1:25" ht="15.75" x14ac:dyDescent="0.25">
      <c r="U20" s="18" t="s">
        <v>13</v>
      </c>
      <c r="V20" s="19"/>
      <c r="W20" s="20">
        <v>0</v>
      </c>
      <c r="X20" s="21" t="s">
        <v>14</v>
      </c>
    </row>
    <row r="21" spans="1:25" ht="38.25" customHeight="1" x14ac:dyDescent="0.25">
      <c r="S21" s="11"/>
      <c r="T21" s="11"/>
      <c r="U21" s="22" t="s">
        <v>15</v>
      </c>
      <c r="V21" s="19"/>
      <c r="W21" s="20">
        <v>2500</v>
      </c>
      <c r="X21" s="23"/>
    </row>
    <row r="22" spans="1:25" ht="15.75" x14ac:dyDescent="0.25">
      <c r="S22" s="11"/>
      <c r="T22" s="11"/>
      <c r="U22" s="18" t="s">
        <v>16</v>
      </c>
      <c r="V22" s="19"/>
      <c r="W22" s="20">
        <f>W20-W21</f>
        <v>-2500</v>
      </c>
      <c r="X22" s="23"/>
    </row>
    <row r="23" spans="1:25" ht="15.75" x14ac:dyDescent="0.25">
      <c r="G23" s="6"/>
      <c r="H23" s="6"/>
      <c r="S23" s="11"/>
      <c r="T23" s="11"/>
      <c r="U23" s="18" t="s">
        <v>17</v>
      </c>
      <c r="V23" s="19"/>
      <c r="W23" s="20">
        <f>W21</f>
        <v>2500</v>
      </c>
      <c r="X23" s="23"/>
    </row>
    <row r="24" spans="1:25" ht="15.75" x14ac:dyDescent="0.25">
      <c r="E24" t="s">
        <v>41</v>
      </c>
      <c r="S24" s="11"/>
      <c r="T24" s="11"/>
      <c r="U24" s="18" t="s">
        <v>18</v>
      </c>
      <c r="V24" s="24"/>
      <c r="W24" s="25">
        <f>X24-X25</f>
        <v>21</v>
      </c>
      <c r="X24" s="26">
        <v>2023</v>
      </c>
    </row>
    <row r="25" spans="1:25" ht="15.75" x14ac:dyDescent="0.25">
      <c r="S25" s="11"/>
      <c r="T25" s="11"/>
      <c r="U25" s="18" t="s">
        <v>19</v>
      </c>
      <c r="V25" s="24"/>
      <c r="W25" s="25">
        <f>W26-W24</f>
        <v>39</v>
      </c>
      <c r="X25" s="25">
        <v>2002</v>
      </c>
      <c r="Y25" t="s">
        <v>40</v>
      </c>
    </row>
    <row r="26" spans="1:25" ht="15.75" x14ac:dyDescent="0.25">
      <c r="D26">
        <v>3.96</v>
      </c>
      <c r="E26">
        <v>2.96</v>
      </c>
      <c r="F26" s="7">
        <f>D26*E26</f>
        <v>11.7216</v>
      </c>
      <c r="S26" s="11"/>
      <c r="T26" s="11"/>
      <c r="U26" s="18" t="s">
        <v>20</v>
      </c>
      <c r="V26" s="24"/>
      <c r="W26" s="25">
        <v>60</v>
      </c>
      <c r="X26" s="25"/>
    </row>
    <row r="27" spans="1:25" ht="39" customHeight="1" x14ac:dyDescent="0.25">
      <c r="D27">
        <v>0.98</v>
      </c>
      <c r="E27">
        <v>1.1499999999999999</v>
      </c>
      <c r="F27" s="7">
        <f t="shared" ref="F27:F33" si="31">D27*E27</f>
        <v>1.127</v>
      </c>
      <c r="P27" s="43" t="s">
        <v>42</v>
      </c>
      <c r="Q27" s="43"/>
      <c r="R27" s="43"/>
      <c r="S27" s="43"/>
      <c r="T27" s="44"/>
      <c r="U27" s="22" t="s">
        <v>21</v>
      </c>
      <c r="V27" s="24"/>
      <c r="W27" s="25">
        <f>90*W24/W26</f>
        <v>31.5</v>
      </c>
      <c r="X27" s="25"/>
    </row>
    <row r="28" spans="1:25" ht="15.75" x14ac:dyDescent="0.25">
      <c r="D28">
        <v>4.24</v>
      </c>
      <c r="E28">
        <v>3</v>
      </c>
      <c r="F28" s="7">
        <f t="shared" si="31"/>
        <v>12.72</v>
      </c>
      <c r="U28" s="18"/>
      <c r="V28" s="27"/>
      <c r="W28" s="28">
        <f>W27%</f>
        <v>0.315</v>
      </c>
      <c r="X28" s="28"/>
    </row>
    <row r="29" spans="1:25" ht="15.75" x14ac:dyDescent="0.25">
      <c r="D29">
        <v>5.04</v>
      </c>
      <c r="E29">
        <v>1.1200000000000001</v>
      </c>
      <c r="F29" s="7">
        <f t="shared" si="31"/>
        <v>5.6448000000000009</v>
      </c>
      <c r="P29" s="15" t="s">
        <v>33</v>
      </c>
      <c r="Q29" s="15" t="s">
        <v>34</v>
      </c>
      <c r="R29" s="15" t="s">
        <v>35</v>
      </c>
      <c r="S29" s="15" t="s">
        <v>36</v>
      </c>
      <c r="T29" s="13"/>
      <c r="U29" s="18" t="s">
        <v>22</v>
      </c>
      <c r="V29" s="19"/>
      <c r="W29" s="20">
        <f>W23*W28</f>
        <v>787.5</v>
      </c>
      <c r="X29" s="23"/>
    </row>
    <row r="30" spans="1:25" ht="15.75" x14ac:dyDescent="0.25">
      <c r="D30">
        <v>1.9</v>
      </c>
      <c r="E30">
        <v>2.2799999999999998</v>
      </c>
      <c r="F30" s="7">
        <f t="shared" si="31"/>
        <v>4.3319999999999999</v>
      </c>
      <c r="Q30">
        <f>N18</f>
        <v>0</v>
      </c>
      <c r="R30" s="16">
        <f>N16</f>
        <v>0</v>
      </c>
      <c r="S30" s="16">
        <f>R30*Q30</f>
        <v>0</v>
      </c>
      <c r="U30" s="18" t="s">
        <v>23</v>
      </c>
      <c r="V30" s="19"/>
      <c r="W30" s="20">
        <f>W23-W29</f>
        <v>1712.5</v>
      </c>
      <c r="X30" s="23"/>
    </row>
    <row r="31" spans="1:25" ht="15.75" x14ac:dyDescent="0.25">
      <c r="D31">
        <v>0.87</v>
      </c>
      <c r="E31">
        <v>1.7</v>
      </c>
      <c r="F31" s="7">
        <f t="shared" si="31"/>
        <v>1.4789999999999999</v>
      </c>
      <c r="R31" s="6" t="s">
        <v>36</v>
      </c>
      <c r="S31" s="17">
        <f>SUM(S30:S30)</f>
        <v>0</v>
      </c>
      <c r="U31" s="18" t="s">
        <v>16</v>
      </c>
      <c r="V31" s="19"/>
      <c r="W31" s="20">
        <f>W22</f>
        <v>-2500</v>
      </c>
      <c r="X31" s="23"/>
    </row>
    <row r="32" spans="1:25" ht="15.75" x14ac:dyDescent="0.25">
      <c r="D32">
        <v>1.6</v>
      </c>
      <c r="E32">
        <v>1.07</v>
      </c>
      <c r="F32" s="7">
        <f t="shared" si="31"/>
        <v>1.7120000000000002</v>
      </c>
      <c r="R32" s="6" t="s">
        <v>27</v>
      </c>
      <c r="S32" s="17">
        <f>S31*90%</f>
        <v>0</v>
      </c>
      <c r="U32" s="24"/>
      <c r="V32" s="19"/>
      <c r="W32" s="20"/>
      <c r="X32" s="23"/>
    </row>
    <row r="33" spans="4:24" ht="15.75" x14ac:dyDescent="0.25">
      <c r="D33">
        <v>2.15</v>
      </c>
      <c r="E33">
        <v>3.15</v>
      </c>
      <c r="F33" s="7">
        <f t="shared" si="31"/>
        <v>6.7725</v>
      </c>
      <c r="R33" s="6" t="s">
        <v>37</v>
      </c>
      <c r="S33" s="17">
        <f>S31*80%</f>
        <v>0</v>
      </c>
      <c r="U33" s="29" t="s">
        <v>24</v>
      </c>
      <c r="V33" s="30"/>
      <c r="W33" s="21">
        <f>W31+W30</f>
        <v>-787.5</v>
      </c>
      <c r="X33" s="23"/>
    </row>
    <row r="34" spans="4:24" ht="15.75" x14ac:dyDescent="0.25">
      <c r="F34" s="7">
        <f>SUM(F26:F33)</f>
        <v>45.508900000000004</v>
      </c>
      <c r="G34">
        <f>F34*10.764</f>
        <v>489.85779960000002</v>
      </c>
      <c r="S34" s="11"/>
      <c r="T34" s="11"/>
      <c r="U34" s="28"/>
      <c r="V34" s="24"/>
      <c r="W34" s="25"/>
      <c r="X34" s="25"/>
    </row>
    <row r="35" spans="4:24" ht="15.75" x14ac:dyDescent="0.25">
      <c r="S35" s="11"/>
      <c r="T35" s="11"/>
      <c r="U35" s="29" t="s">
        <v>25</v>
      </c>
      <c r="V35" s="31"/>
      <c r="W35" s="26">
        <v>330</v>
      </c>
      <c r="X35" s="25"/>
    </row>
    <row r="36" spans="4:24" ht="15.75" x14ac:dyDescent="0.25">
      <c r="P36" s="14" t="s">
        <v>32</v>
      </c>
      <c r="S36" s="11"/>
      <c r="T36" s="12"/>
      <c r="U36" s="18" t="s">
        <v>26</v>
      </c>
      <c r="V36" s="32"/>
      <c r="W36" s="33">
        <f>W33*W35+X37</f>
        <v>-259875</v>
      </c>
      <c r="X36" s="34"/>
    </row>
    <row r="37" spans="4:24" ht="15.75" x14ac:dyDescent="0.25">
      <c r="S37" s="12"/>
      <c r="T37" s="11"/>
      <c r="U37" s="18" t="s">
        <v>27</v>
      </c>
      <c r="V37" s="24"/>
      <c r="W37" s="35">
        <f>W36*0.9</f>
        <v>-233887.5</v>
      </c>
      <c r="X37" s="36"/>
    </row>
    <row r="38" spans="4:24" ht="15.75" x14ac:dyDescent="0.25">
      <c r="S38" s="11"/>
      <c r="T38" s="11"/>
      <c r="U38" s="18" t="s">
        <v>28</v>
      </c>
      <c r="V38" s="24"/>
      <c r="W38" s="35">
        <f>W36*0.8</f>
        <v>-207900</v>
      </c>
      <c r="X38" s="35"/>
    </row>
    <row r="39" spans="4:24" ht="15.75" x14ac:dyDescent="0.25">
      <c r="O39" s="11"/>
      <c r="P39" s="11"/>
      <c r="Q39" s="11"/>
      <c r="R39" s="11"/>
      <c r="S39" s="11"/>
      <c r="T39" s="11"/>
      <c r="U39" s="18"/>
      <c r="V39" s="24"/>
      <c r="W39" s="37"/>
      <c r="X39" s="25"/>
    </row>
    <row r="40" spans="4:24" ht="15.75" x14ac:dyDescent="0.25">
      <c r="U40" s="38" t="s">
        <v>29</v>
      </c>
      <c r="V40" s="39"/>
      <c r="W40" s="40">
        <f>W21*W35</f>
        <v>825000</v>
      </c>
      <c r="X40" s="40"/>
    </row>
    <row r="41" spans="4:24" ht="15.75" x14ac:dyDescent="0.25">
      <c r="U41" s="18" t="s">
        <v>30</v>
      </c>
      <c r="V41" s="24"/>
      <c r="W41" s="37"/>
      <c r="X41" s="37"/>
    </row>
    <row r="42" spans="4:24" ht="15.75" x14ac:dyDescent="0.25">
      <c r="U42" s="41" t="s">
        <v>31</v>
      </c>
      <c r="V42" s="37"/>
      <c r="W42" s="35">
        <f>W36*0.025/12</f>
        <v>-541.40625</v>
      </c>
      <c r="X42" s="35"/>
    </row>
  </sheetData>
  <mergeCells count="3">
    <mergeCell ref="A9:R9"/>
    <mergeCell ref="A2:R2"/>
    <mergeCell ref="P27:T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P23" sqref="P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37" sqref="M3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3:E44"/>
  <sheetViews>
    <sheetView topLeftCell="A4" zoomScaleNormal="100" workbookViewId="0">
      <selection activeCell="AA12" sqref="AA12"/>
    </sheetView>
  </sheetViews>
  <sheetFormatPr defaultRowHeight="15" x14ac:dyDescent="0.25"/>
  <sheetData>
    <row r="33" spans="5:5" ht="9" customHeight="1" x14ac:dyDescent="0.25"/>
    <row r="34" spans="5:5" hidden="1" x14ac:dyDescent="0.25"/>
    <row r="44" spans="5:5" x14ac:dyDescent="0.25">
      <c r="E4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6"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zoomScaleNormal="100" workbookViewId="0">
      <selection activeCell="A2" sqref="A2"/>
    </sheetView>
  </sheetViews>
  <sheetFormatPr defaultRowHeight="15" x14ac:dyDescent="0.25"/>
  <sheetData>
    <row r="2" spans="1:1" x14ac:dyDescent="0.25">
      <c r="A2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B2" sqref="B2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zoomScaleNormal="100" workbookViewId="0">
      <selection activeCell="A8" sqref="A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F1" zoomScaleNormal="100" workbookViewId="0">
      <selection activeCell="G1" sqref="G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20-20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DESK-108</cp:lastModifiedBy>
  <cp:lastPrinted>2019-11-05T06:14:02Z</cp:lastPrinted>
  <dcterms:created xsi:type="dcterms:W3CDTF">2018-02-17T10:36:41Z</dcterms:created>
  <dcterms:modified xsi:type="dcterms:W3CDTF">2023-12-27T07:40:58Z</dcterms:modified>
</cp:coreProperties>
</file>