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8085" tabRatio="932"/>
  </bookViews>
  <sheets>
    <sheet name="Depreciation" sheetId="25" r:id="rId1"/>
    <sheet name="Sale plan" sheetId="24" r:id="rId2"/>
    <sheet name="MB" sheetId="38" r:id="rId3"/>
    <sheet name="Calculation" sheetId="23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Sheet5" sheetId="39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8"/>
  <c r="E12"/>
  <c r="E16"/>
  <c r="B20" i="23"/>
  <c r="P12" i="4"/>
  <c r="Q12" s="1"/>
  <c r="B12" s="1"/>
  <c r="C12" s="1"/>
  <c r="J12"/>
  <c r="I12"/>
  <c r="E12"/>
  <c r="A12"/>
  <c r="P11"/>
  <c r="Q11" s="1"/>
  <c r="B11" s="1"/>
  <c r="C11" s="1"/>
  <c r="J11"/>
  <c r="I11"/>
  <c r="E11"/>
  <c r="F11" s="1"/>
  <c r="A11"/>
  <c r="P10"/>
  <c r="Q10" s="1"/>
  <c r="B10" s="1"/>
  <c r="C10" s="1"/>
  <c r="J10"/>
  <c r="I10"/>
  <c r="E10"/>
  <c r="F10" s="1"/>
  <c r="A10"/>
  <c r="P9"/>
  <c r="Q9" s="1"/>
  <c r="B9" s="1"/>
  <c r="C9" s="1"/>
  <c r="J9"/>
  <c r="I9"/>
  <c r="E9"/>
  <c r="F9" s="1"/>
  <c r="A9"/>
  <c r="P8"/>
  <c r="Q8" s="1"/>
  <c r="B8" s="1"/>
  <c r="C8" s="1"/>
  <c r="J8"/>
  <c r="I8"/>
  <c r="E8"/>
  <c r="A8"/>
  <c r="P7"/>
  <c r="Q7" s="1"/>
  <c r="B7" s="1"/>
  <c r="C7" s="1"/>
  <c r="J7"/>
  <c r="I7"/>
  <c r="E7"/>
  <c r="F7" s="1"/>
  <c r="A7"/>
  <c r="P6"/>
  <c r="Q6" s="1"/>
  <c r="B6" s="1"/>
  <c r="C6" s="1"/>
  <c r="J6"/>
  <c r="I6"/>
  <c r="E6"/>
  <c r="F6" s="1"/>
  <c r="A6"/>
  <c r="P5"/>
  <c r="B5" s="1"/>
  <c r="C5" s="1"/>
  <c r="J5"/>
  <c r="I5"/>
  <c r="E5"/>
  <c r="A5"/>
  <c r="P4"/>
  <c r="B4" s="1"/>
  <c r="C4" s="1"/>
  <c r="J4"/>
  <c r="I4"/>
  <c r="E4"/>
  <c r="A4"/>
  <c r="P3"/>
  <c r="Q3" s="1"/>
  <c r="B3" s="1"/>
  <c r="C3" s="1"/>
  <c r="J3"/>
  <c r="I3"/>
  <c r="E3"/>
  <c r="F3" s="1"/>
  <c r="A3"/>
  <c r="P2"/>
  <c r="Q2" s="1"/>
  <c r="B2" s="1"/>
  <c r="C2" s="1"/>
  <c r="J2"/>
  <c r="I2"/>
  <c r="E2"/>
  <c r="F2" s="1"/>
  <c r="A2"/>
  <c r="C6" i="23"/>
  <c r="C12" s="1"/>
  <c r="C13" s="1"/>
  <c r="C8"/>
  <c r="C11"/>
  <c r="E11" i="38"/>
  <c r="E10"/>
  <c r="E9"/>
  <c r="E8"/>
  <c r="E7"/>
  <c r="E6"/>
  <c r="E5"/>
  <c r="E4"/>
  <c r="E3"/>
  <c r="E14" l="1"/>
  <c r="E17" s="1"/>
  <c r="F5" i="4"/>
  <c r="G4"/>
  <c r="D4"/>
  <c r="H4" s="1"/>
  <c r="G8"/>
  <c r="D8"/>
  <c r="G12"/>
  <c r="D12"/>
  <c r="H12" s="1"/>
  <c r="G3"/>
  <c r="D3"/>
  <c r="G7"/>
  <c r="D7"/>
  <c r="H7" s="1"/>
  <c r="G11"/>
  <c r="D11"/>
  <c r="G2"/>
  <c r="D2"/>
  <c r="G6"/>
  <c r="D6"/>
  <c r="G10"/>
  <c r="D10"/>
  <c r="G5"/>
  <c r="D5"/>
  <c r="G9"/>
  <c r="D9"/>
  <c r="F4"/>
  <c r="F8"/>
  <c r="F12"/>
  <c r="H2"/>
  <c r="H3"/>
  <c r="H5"/>
  <c r="H6"/>
  <c r="H8"/>
  <c r="H9"/>
  <c r="H10"/>
  <c r="H11"/>
  <c r="C23" i="23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D23" i="23"/>
  <c r="C5"/>
  <c r="C14" s="1"/>
  <c r="P13" i="4" l="1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H32" l="1"/>
  <c r="I31"/>
  <c r="I2" i="24"/>
  <c r="G34" i="4"/>
  <c r="H15"/>
  <c r="H13"/>
  <c r="H14"/>
  <c r="F13"/>
  <c r="F14"/>
  <c r="F15"/>
  <c r="G13"/>
  <c r="G14"/>
  <c r="G15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16" l="1"/>
  <c r="C19" s="1"/>
  <c r="C25" l="1"/>
  <c r="C21"/>
  <c r="C20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G25" i="23" l="1"/>
  <c r="B16" i="4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 l="1"/>
  <c r="H16" s="1"/>
  <c r="D17"/>
  <c r="H17" s="1"/>
</calcChain>
</file>

<file path=xl/sharedStrings.xml><?xml version="1.0" encoding="utf-8"?>
<sst xmlns="http://schemas.openxmlformats.org/spreadsheetml/2006/main" count="144" uniqueCount="108">
  <si>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</si>
  <si>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</si>
  <si>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</si>
  <si>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</si>
  <si>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</si>
  <si>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</si>
  <si>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</si>
  <si>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</si>
  <si>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</si>
  <si>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</si>
  <si>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</si>
  <si>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</si>
  <si>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</si>
  <si>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</si>
  <si>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</si>
  <si>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</si>
  <si>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</si>
  <si>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</si>
  <si>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</si>
  <si>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</si>
  <si>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</si>
  <si>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</si>
  <si>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</si>
  <si>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</si>
  <si>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</si>
  <si>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</si>
  <si>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</si>
  <si>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</si>
  <si>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</si>
  <si>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</si>
  <si>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</si>
  <si>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</si>
  <si>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</si>
  <si>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</si>
  <si>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</si>
  <si>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</si>
  <si>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</si>
  <si>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</si>
  <si>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</si>
  <si>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</si>
  <si>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</si>
  <si>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</si>
  <si>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</si>
  <si>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</si>
  <si>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</si>
  <si>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</si>
  <si>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</si>
  <si>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</si>
  <si>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</si>
  <si>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</si>
  <si>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</si>
  <si>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</si>
  <si>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</si>
  <si>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</si>
  <si>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</si>
  <si>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</si>
  <si>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</si>
  <si>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</si>
  <si>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</si>
  <si>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</si>
  <si>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</si>
  <si>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</si>
  <si>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</si>
  <si>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</si>
  <si>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</si>
  <si>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</si>
  <si>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</si>
  <si>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</si>
  <si>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</si>
  <si>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</si>
  <si>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</si>
  <si>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</si>
  <si>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</si>
  <si>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</si>
  <si>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</si>
  <si>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</si>
  <si>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</si>
  <si>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</si>
  <si>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</si>
  <si>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</si>
  <si>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</si>
  <si>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</si>
  <si>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</si>
  <si>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</si>
  <si>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</si>
  <si>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</si>
  <si>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</si>
  <si>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</si>
  <si>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</si>
  <si>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</si>
  <si>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</si>
  <si>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</si>
  <si>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</si>
  <si>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</si>
  <si>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</si>
  <si>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</si>
  <si>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</si>
  <si>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</si>
  <si>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</si>
  <si>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Carpet</t>
  </si>
  <si>
    <t>rate on Carpet</t>
  </si>
  <si>
    <t>Actual</t>
  </si>
  <si>
    <t>hall</t>
  </si>
  <si>
    <t xml:space="preserve">Bed </t>
  </si>
  <si>
    <t>Tiolet</t>
  </si>
  <si>
    <t>kit</t>
  </si>
  <si>
    <t>Utility</t>
  </si>
  <si>
    <t>Passs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</si>
</sst>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0.0000%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" fontId="9" fillId="0" borderId="8" xfId="0" applyNumberFormat="1" applyFont="1" applyBorder="1" applyAlignment="1">
      <alignment horizontal="right" vertical="center" wrapText="1"/>
    </xf>
    <xf numFmtId="4" fontId="2" fillId="2" borderId="8" xfId="0" applyNumberFormat="1" applyFont="1" applyFill="1" applyBorder="1"/>
    <xf numFmtId="0" fontId="9" fillId="0" borderId="8" xfId="0" applyFont="1" applyBorder="1" applyAlignment="1">
      <alignment horizontal="justify" vertical="center" wrapText="1"/>
    </xf>
    <xf numFmtId="0" fontId="9" fillId="0" borderId="8" xfId="0" applyFont="1" applyBorder="1" applyAlignment="1">
      <alignment vertical="center" wrapText="1"/>
    </xf>
    <xf numFmtId="0" fontId="2" fillId="0" borderId="0" xfId="0" applyFont="1" applyFill="1" applyBorder="1"/>
    <xf numFmtId="164" fontId="2" fillId="0" borderId="0" xfId="0" applyNumberFormat="1" applyFont="1" applyFill="1" applyBorder="1"/>
    <xf numFmtId="164" fontId="2" fillId="0" borderId="0" xfId="0" applyNumberFormat="1" applyFont="1"/>
    <xf numFmtId="0" fontId="17" fillId="2" borderId="0" xfId="0" applyFont="1" applyFill="1"/>
    <xf numFmtId="166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8" fillId="0" borderId="1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18" fillId="0" borderId="6" xfId="0" applyFont="1" applyBorder="1" applyAlignment="1">
      <alignment horizontal="center" vertical="top"/>
    </xf>
    <xf numFmtId="0" fontId="18" fillId="0" borderId="29" xfId="0" applyFont="1" applyBorder="1" applyAlignment="1">
      <alignment horizontal="center" vertical="top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266700</xdr:colOff>
      <xdr:row>18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58" t="12024" r="26357" b="7616"/>
        <a:stretch>
          <a:fillRect/>
        </a:stretch>
      </xdr:blipFill>
      <xdr:spPr bwMode="auto">
        <a:xfrm>
          <a:off x="0" y="0"/>
          <a:ext cx="5753100" cy="36099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266700</xdr:colOff>
      <xdr:row>16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62" t="11412" r="27907" b="18919"/>
        <a:stretch>
          <a:fillRect/>
        </a:stretch>
      </xdr:blipFill>
      <xdr:spPr bwMode="auto">
        <a:xfrm>
          <a:off x="0" y="0"/>
          <a:ext cx="5753100" cy="31527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276225</xdr:colOff>
      <xdr:row>16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1859" r="28572" b="18289"/>
        <a:stretch>
          <a:fillRect/>
        </a:stretch>
      </xdr:blipFill>
      <xdr:spPr bwMode="auto">
        <a:xfrm>
          <a:off x="0" y="0"/>
          <a:ext cx="5762625" cy="3171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200024</xdr:colOff>
      <xdr:row>18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15224" cy="35433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C3" sqref="C3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38365</v>
      </c>
      <c r="F2" s="73"/>
      <c r="G2" s="125" t="s">
        <v>77</v>
      </c>
      <c r="H2" s="126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36330</v>
      </c>
      <c r="D3" s="41"/>
      <c r="E3" s="41"/>
      <c r="F3" s="41"/>
      <c r="G3" s="79" t="s">
        <v>78</v>
      </c>
      <c r="H3" s="80" t="s">
        <v>79</v>
      </c>
      <c r="I3" s="81"/>
      <c r="J3" s="73"/>
      <c r="K3" s="82" t="s">
        <v>80</v>
      </c>
      <c r="L3" s="83"/>
      <c r="M3" s="73"/>
      <c r="N3" s="84" t="s">
        <v>81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78</v>
      </c>
      <c r="O4" s="92" t="s">
        <v>79</v>
      </c>
      <c r="P4" s="93"/>
      <c r="Q4" s="73"/>
      <c r="R4" s="73"/>
      <c r="S4" s="73"/>
    </row>
    <row r="5" spans="1:19" ht="15.75" thickBot="1">
      <c r="A5" s="73"/>
      <c r="B5" s="41" t="s">
        <v>82</v>
      </c>
      <c r="C5" s="56">
        <f>C3+C4</f>
        <v>36330</v>
      </c>
      <c r="D5" s="57" t="s">
        <v>61</v>
      </c>
      <c r="E5" s="58">
        <f>ROUND(C5/10.764,0)</f>
        <v>3375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83</v>
      </c>
      <c r="C6" s="52">
        <v>12100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84</v>
      </c>
      <c r="C7" s="56">
        <f>C5-C6</f>
        <v>24230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85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86</v>
      </c>
      <c r="C9" s="73"/>
      <c r="D9" s="56">
        <f>ROUND(C7*D8,0)</f>
        <v>24230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87</v>
      </c>
      <c r="C10" s="56">
        <f>C6+D9</f>
        <v>36330</v>
      </c>
      <c r="D10" s="57" t="s">
        <v>61</v>
      </c>
      <c r="E10" s="58">
        <f>ROUND(C10/10.764,0)</f>
        <v>3375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88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/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73">
        <v>1019</v>
      </c>
      <c r="E17" s="54">
        <f>E10*C17</f>
        <v>3439125</v>
      </c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/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7"/>
      <c r="L1" s="127"/>
      <c r="M1" s="127"/>
      <c r="N1" s="127"/>
      <c r="O1" s="127"/>
      <c r="P1" s="127"/>
      <c r="Q1" s="127"/>
      <c r="R1" s="127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89</v>
      </c>
      <c r="L4" s="41"/>
      <c r="M4" s="41"/>
      <c r="N4" s="41" t="s">
        <v>90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91</v>
      </c>
      <c r="L23" s="41" t="s">
        <v>92</v>
      </c>
      <c r="M23" s="41"/>
      <c r="N23" s="42"/>
      <c r="O23" s="41"/>
      <c r="P23" s="41" t="s">
        <v>94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90</v>
      </c>
      <c r="O24" s="47"/>
      <c r="P24" s="41"/>
      <c r="Q24" s="41"/>
      <c r="R24" s="50" t="s">
        <v>90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93</v>
      </c>
      <c r="O28" s="50" t="s">
        <v>90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H17"/>
  <sheetViews>
    <sheetView workbookViewId="0">
      <selection activeCell="D5" sqref="D5"/>
    </sheetView>
  </sheetViews>
  <sheetFormatPr defaultRowHeight="15"/>
  <cols>
    <col min="8" max="8" width="12.140625" bestFit="1" customWidth="1"/>
  </cols>
  <sheetData>
    <row r="1" spans="2:8" ht="18.75">
      <c r="D1" s="123" t="s">
        <v>101</v>
      </c>
    </row>
    <row r="3" spans="2:8">
      <c r="B3" s="73" t="s">
        <v>102</v>
      </c>
      <c r="C3" s="73">
        <v>16.3</v>
      </c>
      <c r="D3" s="73">
        <v>8.6</v>
      </c>
      <c r="E3" s="73">
        <f>C3*D3</f>
        <v>140.18</v>
      </c>
    </row>
    <row r="4" spans="2:8">
      <c r="B4" s="73" t="s">
        <v>103</v>
      </c>
      <c r="C4" s="73">
        <v>10.9</v>
      </c>
      <c r="D4" s="73">
        <v>10.3</v>
      </c>
      <c r="E4" s="73">
        <f t="shared" ref="E4:E13" si="0">C4*D4</f>
        <v>112.27000000000001</v>
      </c>
    </row>
    <row r="5" spans="2:8">
      <c r="B5" s="73" t="s">
        <v>103</v>
      </c>
      <c r="C5" s="73">
        <v>10.9</v>
      </c>
      <c r="D5" s="73">
        <v>9.8000000000000007</v>
      </c>
      <c r="E5" s="73">
        <f t="shared" si="0"/>
        <v>106.82000000000001</v>
      </c>
    </row>
    <row r="6" spans="2:8">
      <c r="B6" s="73" t="s">
        <v>103</v>
      </c>
      <c r="C6" s="73">
        <v>12.1</v>
      </c>
      <c r="D6" s="73">
        <v>9.8000000000000007</v>
      </c>
      <c r="E6" s="73">
        <f t="shared" si="0"/>
        <v>118.58</v>
      </c>
    </row>
    <row r="7" spans="2:8">
      <c r="B7" s="73" t="s">
        <v>105</v>
      </c>
      <c r="C7" s="73">
        <v>13.7</v>
      </c>
      <c r="D7" s="73">
        <v>11.4</v>
      </c>
      <c r="E7" s="73">
        <f t="shared" si="0"/>
        <v>156.18</v>
      </c>
    </row>
    <row r="8" spans="2:8">
      <c r="B8" s="73" t="s">
        <v>104</v>
      </c>
      <c r="C8" s="73">
        <v>4.0999999999999996</v>
      </c>
      <c r="D8" s="73">
        <v>6.2</v>
      </c>
      <c r="E8" s="73">
        <f t="shared" si="0"/>
        <v>25.419999999999998</v>
      </c>
    </row>
    <row r="9" spans="2:8">
      <c r="B9" s="73" t="s">
        <v>104</v>
      </c>
      <c r="C9" s="73">
        <v>8.1999999999999993</v>
      </c>
      <c r="D9" s="73">
        <v>4.0999999999999996</v>
      </c>
      <c r="E9" s="73">
        <f t="shared" si="0"/>
        <v>33.619999999999997</v>
      </c>
    </row>
    <row r="10" spans="2:8">
      <c r="B10" s="73" t="s">
        <v>104</v>
      </c>
      <c r="C10" s="73">
        <v>7.7</v>
      </c>
      <c r="D10" s="73">
        <v>4.2</v>
      </c>
      <c r="E10" s="73">
        <f t="shared" si="0"/>
        <v>32.340000000000003</v>
      </c>
    </row>
    <row r="11" spans="2:8">
      <c r="B11" s="73" t="s">
        <v>106</v>
      </c>
      <c r="C11" s="73">
        <v>8.1999999999999993</v>
      </c>
      <c r="D11" s="73">
        <v>4.2</v>
      </c>
      <c r="E11" s="73">
        <f t="shared" si="0"/>
        <v>34.44</v>
      </c>
      <c r="H11" s="124"/>
    </row>
    <row r="12" spans="2:8">
      <c r="B12" s="73" t="s">
        <v>107</v>
      </c>
      <c r="C12" s="73">
        <v>12.1</v>
      </c>
      <c r="D12" s="73">
        <v>6.4</v>
      </c>
      <c r="E12" s="73">
        <f t="shared" si="0"/>
        <v>77.44</v>
      </c>
    </row>
    <row r="13" spans="2:8">
      <c r="B13" s="73" t="s">
        <v>107</v>
      </c>
      <c r="C13">
        <v>4</v>
      </c>
      <c r="D13">
        <v>3</v>
      </c>
      <c r="E13">
        <f t="shared" si="0"/>
        <v>12</v>
      </c>
    </row>
    <row r="14" spans="2:8">
      <c r="B14" s="73"/>
      <c r="E14">
        <f>SUM(E3:E13)</f>
        <v>849.29</v>
      </c>
    </row>
    <row r="16" spans="2:8">
      <c r="B16" s="73" t="s">
        <v>74</v>
      </c>
      <c r="C16" s="73">
        <v>12.4</v>
      </c>
      <c r="D16" s="73">
        <v>6.9</v>
      </c>
      <c r="E16" s="73">
        <f t="shared" ref="E16:E17" si="1">C16*D16</f>
        <v>85.56</v>
      </c>
    </row>
    <row r="17" spans="3:5">
      <c r="C17" s="73"/>
      <c r="D17" s="73"/>
      <c r="E17" s="73">
        <f>E14+E16</f>
        <v>934.84999999999991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4"/>
  <sheetViews>
    <sheetView topLeftCell="A7" zoomScale="85" zoomScaleNormal="85"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7" max="7" width="17.140625" customWidth="1"/>
    <col min="8" max="8" width="16.42578125" customWidth="1"/>
    <col min="9" max="9" width="14.42578125" customWidth="1"/>
    <col min="10" max="10" width="10" bestFit="1" customWidth="1"/>
    <col min="12" max="12" width="12.5703125" bestFit="1" customWidth="1"/>
  </cols>
  <sheetData>
    <row r="1" spans="1:14">
      <c r="A1" s="11"/>
      <c r="B1" s="12"/>
      <c r="C1" s="13"/>
      <c r="D1" s="14"/>
      <c r="F1" s="76"/>
      <c r="G1" s="76"/>
    </row>
    <row r="2" spans="1:14">
      <c r="A2" s="15"/>
      <c r="C2" s="16" t="s">
        <v>76</v>
      </c>
      <c r="D2" s="17"/>
      <c r="F2" s="76"/>
      <c r="G2" s="76"/>
    </row>
    <row r="3" spans="1:14">
      <c r="A3" s="15" t="s">
        <v>13</v>
      </c>
      <c r="B3" s="19"/>
      <c r="C3" s="20">
        <v>6500</v>
      </c>
      <c r="D3" s="21" t="s">
        <v>100</v>
      </c>
      <c r="F3" s="76"/>
      <c r="G3" s="76"/>
      <c r="H3" s="18"/>
    </row>
    <row r="4" spans="1:14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14" ht="16.5">
      <c r="A5" s="15" t="s">
        <v>15</v>
      </c>
      <c r="B5" s="19"/>
      <c r="C5" s="20">
        <f>C3-C4</f>
        <v>4500</v>
      </c>
      <c r="D5" s="23"/>
      <c r="F5" s="76"/>
      <c r="G5" s="76"/>
      <c r="H5" s="71"/>
    </row>
    <row r="6" spans="1:14" ht="15" customHeight="1">
      <c r="A6" s="15" t="s">
        <v>16</v>
      </c>
      <c r="B6" s="19"/>
      <c r="C6" s="20">
        <f>C4</f>
        <v>2000</v>
      </c>
      <c r="D6" s="23"/>
      <c r="F6" s="76"/>
      <c r="G6" s="76"/>
      <c r="H6" s="128"/>
      <c r="I6" s="129"/>
    </row>
    <row r="7" spans="1:14">
      <c r="A7" s="15" t="s">
        <v>17</v>
      </c>
      <c r="B7" s="24"/>
      <c r="C7" s="25">
        <v>0</v>
      </c>
      <c r="D7" s="25"/>
      <c r="F7" s="76"/>
      <c r="G7" s="76"/>
      <c r="H7" s="130"/>
      <c r="I7" s="131"/>
    </row>
    <row r="8" spans="1:14" ht="16.5">
      <c r="A8" s="15" t="s">
        <v>18</v>
      </c>
      <c r="B8" s="24"/>
      <c r="C8" s="25">
        <f>C9-C7</f>
        <v>60</v>
      </c>
      <c r="D8" s="25"/>
      <c r="F8" s="76"/>
      <c r="G8" s="76"/>
      <c r="H8" s="118"/>
      <c r="I8" s="116"/>
    </row>
    <row r="9" spans="1:14" ht="16.5">
      <c r="A9" s="15" t="s">
        <v>19</v>
      </c>
      <c r="B9" s="24"/>
      <c r="C9" s="25">
        <v>60</v>
      </c>
      <c r="D9" s="25"/>
      <c r="F9" s="76"/>
      <c r="G9" s="76"/>
      <c r="H9" s="119"/>
      <c r="I9" s="116"/>
    </row>
    <row r="10" spans="1:14" ht="30.75" customHeight="1">
      <c r="A10" s="22" t="s">
        <v>20</v>
      </c>
      <c r="B10" s="24"/>
      <c r="C10" s="25">
        <v>0</v>
      </c>
      <c r="D10" s="25"/>
      <c r="F10" s="76"/>
      <c r="G10" s="76"/>
      <c r="H10" s="119"/>
      <c r="I10" s="116"/>
      <c r="L10" s="73"/>
    </row>
    <row r="11" spans="1:14" ht="16.5">
      <c r="A11" s="15"/>
      <c r="B11" s="26"/>
      <c r="C11" s="27">
        <f>C10%</f>
        <v>0</v>
      </c>
      <c r="D11" s="27"/>
      <c r="F11" s="76"/>
      <c r="G11" s="76"/>
      <c r="H11" s="119"/>
      <c r="I11" s="116"/>
      <c r="L11" s="73"/>
      <c r="N11" s="73"/>
    </row>
    <row r="12" spans="1:14" ht="33.75" customHeight="1">
      <c r="A12" s="15" t="s">
        <v>21</v>
      </c>
      <c r="B12" s="19"/>
      <c r="C12" s="20">
        <f>C6*C11</f>
        <v>0</v>
      </c>
      <c r="D12" s="23"/>
      <c r="F12" s="76"/>
      <c r="G12" s="76"/>
      <c r="H12" s="119"/>
      <c r="I12" s="116"/>
    </row>
    <row r="13" spans="1:14" ht="23.25" customHeight="1">
      <c r="A13" s="15" t="s">
        <v>22</v>
      </c>
      <c r="B13" s="19"/>
      <c r="C13" s="20">
        <f>C6-C12</f>
        <v>2000</v>
      </c>
      <c r="D13" s="23"/>
      <c r="F13" s="76"/>
      <c r="G13" s="76"/>
      <c r="H13" s="119"/>
      <c r="I13" s="116"/>
    </row>
    <row r="14" spans="1:14">
      <c r="A14" s="15" t="s">
        <v>15</v>
      </c>
      <c r="B14" s="19"/>
      <c r="C14" s="20">
        <f>C5</f>
        <v>4500</v>
      </c>
      <c r="D14" s="23"/>
      <c r="F14" s="76"/>
      <c r="G14" s="76"/>
      <c r="H14" s="47"/>
      <c r="I14" s="117"/>
    </row>
    <row r="15" spans="1:14">
      <c r="B15" s="19"/>
      <c r="C15" s="20"/>
      <c r="D15" s="23"/>
      <c r="F15" s="76"/>
      <c r="G15" s="76"/>
    </row>
    <row r="16" spans="1:14">
      <c r="A16" s="28" t="s">
        <v>23</v>
      </c>
      <c r="B16" s="29"/>
      <c r="C16" s="21">
        <f>C14+C13</f>
        <v>6500</v>
      </c>
      <c r="D16" s="21"/>
      <c r="E16" s="61"/>
      <c r="F16" s="76"/>
      <c r="G16" s="76"/>
    </row>
    <row r="17" spans="1:12">
      <c r="B17" s="24"/>
      <c r="C17" s="25"/>
      <c r="D17" s="25"/>
      <c r="F17" s="76"/>
      <c r="G17" s="76"/>
    </row>
    <row r="18" spans="1:12" ht="16.5">
      <c r="A18" s="28" t="s">
        <v>99</v>
      </c>
      <c r="B18" s="7"/>
      <c r="C18" s="74">
        <v>926</v>
      </c>
      <c r="D18" s="74"/>
      <c r="E18" s="75"/>
      <c r="F18" s="76"/>
      <c r="G18" s="76"/>
    </row>
    <row r="19" spans="1:12">
      <c r="A19" s="15"/>
      <c r="B19" s="6"/>
      <c r="C19" s="30">
        <f>C18*C16</f>
        <v>6019000</v>
      </c>
      <c r="D19" s="76" t="s">
        <v>68</v>
      </c>
      <c r="E19" s="30"/>
      <c r="F19" s="120"/>
      <c r="G19" s="121"/>
      <c r="J19" s="10"/>
      <c r="L19" s="10"/>
    </row>
    <row r="20" spans="1:12">
      <c r="A20" s="15"/>
      <c r="B20">
        <f>C20*80%</f>
        <v>4574440</v>
      </c>
      <c r="C20" s="31">
        <f>C19*95%</f>
        <v>5718050</v>
      </c>
      <c r="D20" s="76" t="s">
        <v>24</v>
      </c>
      <c r="E20" s="31"/>
      <c r="F20" s="120"/>
      <c r="G20" s="121"/>
      <c r="J20" s="10"/>
      <c r="L20" s="10"/>
    </row>
    <row r="21" spans="1:12">
      <c r="A21" s="15"/>
      <c r="C21" s="31">
        <f>C19*80%</f>
        <v>4815200</v>
      </c>
      <c r="D21" s="76" t="s">
        <v>25</v>
      </c>
      <c r="E21" s="31"/>
      <c r="F21" s="120"/>
      <c r="G21" s="121"/>
      <c r="L21" s="10"/>
    </row>
    <row r="22" spans="1:12">
      <c r="A22" s="15"/>
      <c r="F22" s="76"/>
      <c r="G22" s="76"/>
    </row>
    <row r="23" spans="1:12">
      <c r="A23" s="32" t="s">
        <v>26</v>
      </c>
      <c r="B23" s="33"/>
      <c r="C23" s="34">
        <f>C4*D18</f>
        <v>0</v>
      </c>
      <c r="D23" s="34">
        <f>D4*D18</f>
        <v>0</v>
      </c>
    </row>
    <row r="24" spans="1:12">
      <c r="A24" s="15" t="s">
        <v>27</v>
      </c>
    </row>
    <row r="25" spans="1:12">
      <c r="A25" s="35" t="s">
        <v>28</v>
      </c>
      <c r="B25" s="16"/>
      <c r="C25" s="31">
        <f>C19*0.025/12</f>
        <v>12539.583333333334</v>
      </c>
      <c r="D25" s="31"/>
      <c r="G25" s="122">
        <f>G19*0.025/12</f>
        <v>0</v>
      </c>
    </row>
    <row r="26" spans="1:12">
      <c r="C26" s="31"/>
      <c r="D26" s="31"/>
    </row>
    <row r="27" spans="1:12">
      <c r="C27" s="31"/>
      <c r="D27" s="31"/>
    </row>
    <row r="28" spans="1:12">
      <c r="C28"/>
      <c r="D28"/>
    </row>
    <row r="29" spans="1:12">
      <c r="C29"/>
      <c r="D29"/>
    </row>
    <row r="30" spans="1:12">
      <c r="C30"/>
      <c r="D30"/>
    </row>
    <row r="31" spans="1:12">
      <c r="C31"/>
      <c r="D31"/>
    </row>
    <row r="32" spans="1:12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mergeCells count="1">
    <mergeCell ref="H6:I7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R5" sqref="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hidden="1" customWidth="1"/>
    <col min="10" max="10" width="9.85546875" hidden="1" customWidth="1"/>
    <col min="11" max="13" width="0" hidden="1" customWidth="1"/>
    <col min="14" max="14" width="14.7109375" hidden="1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2" si="0">N2</f>
        <v>0</v>
      </c>
      <c r="B2" s="4">
        <f t="shared" ref="B2:B12" si="1">Q2</f>
        <v>731.94444444444446</v>
      </c>
      <c r="C2" s="4">
        <f t="shared" ref="C2:C12" si="2">B2*1.2</f>
        <v>878.33333333333337</v>
      </c>
      <c r="D2" s="4">
        <f t="shared" ref="D2:D12" si="3">C2*1.2</f>
        <v>1054</v>
      </c>
      <c r="E2" s="5">
        <f t="shared" ref="E2:E12" si="4">R2</f>
        <v>4400000</v>
      </c>
      <c r="F2" s="4">
        <f t="shared" ref="F2:F12" si="5">ROUND((E2/B2),0)</f>
        <v>6011</v>
      </c>
      <c r="G2" s="4">
        <f t="shared" ref="G2:G12" si="6">ROUND((E2/C2),0)</f>
        <v>5009</v>
      </c>
      <c r="H2" s="4">
        <f t="shared" ref="H2:H12" si="7">ROUND((E2/D2),0)</f>
        <v>4175</v>
      </c>
      <c r="I2" s="4">
        <f t="shared" ref="I2:I12" si="8">T2</f>
        <v>0</v>
      </c>
      <c r="J2" s="4">
        <f t="shared" ref="J2:J12" si="9">U2</f>
        <v>0</v>
      </c>
      <c r="K2" s="73"/>
      <c r="L2" s="73"/>
      <c r="M2" s="73"/>
      <c r="N2" s="73"/>
      <c r="O2" s="73">
        <v>1054</v>
      </c>
      <c r="P2" s="73">
        <f t="shared" ref="P2:P10" si="10">O2/1.2</f>
        <v>878.33333333333337</v>
      </c>
      <c r="Q2" s="73">
        <f t="shared" ref="Q2:Q12" si="11">P2/1.2</f>
        <v>731.94444444444446</v>
      </c>
      <c r="R2" s="2">
        <v>4400000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656.25</v>
      </c>
      <c r="C3" s="4">
        <f t="shared" si="2"/>
        <v>787.5</v>
      </c>
      <c r="D3" s="4">
        <f t="shared" si="3"/>
        <v>945</v>
      </c>
      <c r="E3" s="5">
        <f t="shared" si="4"/>
        <v>4400000</v>
      </c>
      <c r="F3" s="4">
        <f t="shared" si="5"/>
        <v>6705</v>
      </c>
      <c r="G3" s="4">
        <f t="shared" si="6"/>
        <v>5587</v>
      </c>
      <c r="H3" s="4">
        <f t="shared" si="7"/>
        <v>4656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945</v>
      </c>
      <c r="P3" s="73">
        <f t="shared" si="10"/>
        <v>787.5</v>
      </c>
      <c r="Q3" s="73">
        <f t="shared" si="11"/>
        <v>656.25</v>
      </c>
      <c r="R3" s="2">
        <v>4400000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990</v>
      </c>
      <c r="C4" s="4">
        <f t="shared" si="2"/>
        <v>1188</v>
      </c>
      <c r="D4" s="4">
        <f t="shared" si="3"/>
        <v>1425.6</v>
      </c>
      <c r="E4" s="5">
        <f t="shared" si="4"/>
        <v>6950000</v>
      </c>
      <c r="F4" s="4">
        <f t="shared" si="5"/>
        <v>7020</v>
      </c>
      <c r="G4" s="4">
        <f t="shared" si="6"/>
        <v>5850</v>
      </c>
      <c r="H4" s="4">
        <f t="shared" si="7"/>
        <v>4875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v>990</v>
      </c>
      <c r="R4" s="2">
        <v>6950000</v>
      </c>
      <c r="S4" s="2"/>
      <c r="T4" s="2"/>
    </row>
    <row r="5" spans="1:35">
      <c r="A5" s="4">
        <f t="shared" si="0"/>
        <v>0</v>
      </c>
      <c r="B5" s="4">
        <f t="shared" si="1"/>
        <v>854</v>
      </c>
      <c r="C5" s="4">
        <f t="shared" si="2"/>
        <v>1024.8</v>
      </c>
      <c r="D5" s="4">
        <f t="shared" si="3"/>
        <v>1229.76</v>
      </c>
      <c r="E5" s="5">
        <f t="shared" si="4"/>
        <v>6000000</v>
      </c>
      <c r="F5" s="4">
        <f t="shared" si="5"/>
        <v>7026</v>
      </c>
      <c r="G5" s="4">
        <f t="shared" si="6"/>
        <v>5855</v>
      </c>
      <c r="H5" s="4">
        <f t="shared" si="7"/>
        <v>4879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 t="shared" si="10"/>
        <v>0</v>
      </c>
      <c r="Q5" s="73">
        <v>854</v>
      </c>
      <c r="R5" s="2">
        <v>6000000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si="10"/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0"/>
        <v>0</v>
      </c>
      <c r="Q7" s="73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0"/>
        <v>0</v>
      </c>
      <c r="Q8" s="73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0"/>
        <v>0</v>
      </c>
      <c r="Q9" s="73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 t="shared" si="10"/>
        <v>0</v>
      </c>
      <c r="Q10" s="73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1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3"/>
      <c r="L12" s="73"/>
      <c r="M12" s="73"/>
      <c r="N12" s="73"/>
      <c r="O12" s="73">
        <v>0</v>
      </c>
      <c r="P12" s="73">
        <f>O12/1.2</f>
        <v>0</v>
      </c>
      <c r="Q12" s="73">
        <f t="shared" si="11"/>
        <v>0</v>
      </c>
      <c r="R12" s="2">
        <v>0</v>
      </c>
      <c r="S12" s="2"/>
      <c r="V12" s="69"/>
    </row>
    <row r="13" spans="1:35">
      <c r="A13" s="4">
        <f t="shared" ref="A13:A15" si="12">N13</f>
        <v>0</v>
      </c>
      <c r="B13" s="4">
        <f t="shared" ref="B13:B15" si="13">Q13</f>
        <v>0</v>
      </c>
      <c r="C13" s="4">
        <f t="shared" ref="C13:C15" si="14">B13*1.2</f>
        <v>0</v>
      </c>
      <c r="D13" s="4">
        <f t="shared" ref="D13:D15" si="15">C13*1.2</f>
        <v>0</v>
      </c>
      <c r="E13" s="5">
        <f t="shared" ref="E13:E15" si="16">R13</f>
        <v>0</v>
      </c>
      <c r="F13" s="4" t="e">
        <f t="shared" ref="F13:F15" si="17">ROUND((E13/B13),0)</f>
        <v>#DIV/0!</v>
      </c>
      <c r="G13" s="4" t="e">
        <f t="shared" ref="G13:G15" si="18">ROUND((E13/C13),0)</f>
        <v>#DIV/0!</v>
      </c>
      <c r="H13" s="4" t="e">
        <f t="shared" ref="H13:H15" si="19">ROUND((E13/D13),0)</f>
        <v>#DIV/0!</v>
      </c>
      <c r="I13" s="4">
        <f t="shared" ref="I13:I15" si="20">T13</f>
        <v>0</v>
      </c>
      <c r="J13" s="4">
        <f t="shared" ref="J13:J15" si="21">U13</f>
        <v>0</v>
      </c>
      <c r="O13">
        <v>0</v>
      </c>
      <c r="P13">
        <f t="shared" ref="P13" si="22">O13/1.2</f>
        <v>0</v>
      </c>
      <c r="Q13">
        <f t="shared" ref="Q13" si="23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4">O14/1.2</f>
        <v>0</v>
      </c>
      <c r="Q14">
        <f t="shared" ref="Q14:Q15" si="25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4"/>
        <v>0</v>
      </c>
      <c r="Q15">
        <f t="shared" si="25"/>
        <v>0</v>
      </c>
      <c r="R15" s="2">
        <v>0</v>
      </c>
      <c r="S15" s="2"/>
    </row>
    <row r="16" spans="1:35">
      <c r="A16" s="4">
        <f t="shared" ref="A16:A19" si="26">N16</f>
        <v>0</v>
      </c>
      <c r="B16" s="4">
        <f t="shared" ref="B16:B19" si="27">Q16</f>
        <v>0</v>
      </c>
      <c r="C16" s="4">
        <f t="shared" ref="C16:C19" si="28">B16*1.2</f>
        <v>0</v>
      </c>
      <c r="D16" s="4">
        <f t="shared" ref="D16:D19" si="29">C16*1.2</f>
        <v>0</v>
      </c>
      <c r="E16" s="5">
        <f t="shared" ref="E16:E19" si="30">R16</f>
        <v>0</v>
      </c>
      <c r="F16" s="4" t="e">
        <f t="shared" ref="F16:F19" si="31">ROUND((E16/B16),0)</f>
        <v>#DIV/0!</v>
      </c>
      <c r="G16" s="4" t="e">
        <f t="shared" ref="G16:G19" si="32">ROUND((E16/C16),0)</f>
        <v>#DIV/0!</v>
      </c>
      <c r="H16" s="4" t="e">
        <f t="shared" ref="H16:H19" si="33">ROUND((E16/D16),0)</f>
        <v>#DIV/0!</v>
      </c>
      <c r="I16" s="4">
        <f t="shared" ref="I16:J19" si="34">T16</f>
        <v>0</v>
      </c>
      <c r="J16" s="4">
        <f t="shared" si="34"/>
        <v>0</v>
      </c>
      <c r="O16">
        <v>0</v>
      </c>
      <c r="P16">
        <f t="shared" ref="P16:P17" si="35">O16/1.2</f>
        <v>0</v>
      </c>
      <c r="Q16">
        <f t="shared" ref="Q16:Q18" si="36">P16/1.2</f>
        <v>0</v>
      </c>
      <c r="R16" s="2">
        <v>0</v>
      </c>
      <c r="S16" s="2"/>
    </row>
    <row r="17" spans="1:19">
      <c r="A17" s="4">
        <f t="shared" si="26"/>
        <v>0</v>
      </c>
      <c r="B17" s="4">
        <f t="shared" si="27"/>
        <v>0</v>
      </c>
      <c r="C17" s="4">
        <f t="shared" si="28"/>
        <v>0</v>
      </c>
      <c r="D17" s="4">
        <f t="shared" si="29"/>
        <v>0</v>
      </c>
      <c r="E17" s="5">
        <f t="shared" si="30"/>
        <v>0</v>
      </c>
      <c r="F17" s="4" t="e">
        <f t="shared" si="31"/>
        <v>#DIV/0!</v>
      </c>
      <c r="G17" s="4" t="e">
        <f t="shared" si="32"/>
        <v>#DIV/0!</v>
      </c>
      <c r="H17" s="4" t="e">
        <f t="shared" si="33"/>
        <v>#DIV/0!</v>
      </c>
      <c r="I17" s="4">
        <f t="shared" si="34"/>
        <v>0</v>
      </c>
      <c r="J17" s="4">
        <f t="shared" si="34"/>
        <v>0</v>
      </c>
      <c r="O17">
        <v>0</v>
      </c>
      <c r="P17">
        <f t="shared" si="35"/>
        <v>0</v>
      </c>
      <c r="Q17">
        <f t="shared" si="36"/>
        <v>0</v>
      </c>
      <c r="R17" s="2">
        <v>0</v>
      </c>
      <c r="S17" s="2"/>
    </row>
    <row r="18" spans="1:19">
      <c r="A18" s="4">
        <f t="shared" si="26"/>
        <v>0</v>
      </c>
      <c r="B18" s="4">
        <f t="shared" si="27"/>
        <v>0</v>
      </c>
      <c r="C18" s="4">
        <f t="shared" si="28"/>
        <v>0</v>
      </c>
      <c r="D18" s="4">
        <f t="shared" si="29"/>
        <v>0</v>
      </c>
      <c r="E18" s="5">
        <f t="shared" si="30"/>
        <v>0</v>
      </c>
      <c r="F18" s="4" t="e">
        <f t="shared" si="31"/>
        <v>#DIV/0!</v>
      </c>
      <c r="G18" s="4" t="e">
        <f t="shared" si="32"/>
        <v>#DIV/0!</v>
      </c>
      <c r="H18" s="4" t="e">
        <f t="shared" si="33"/>
        <v>#DIV/0!</v>
      </c>
      <c r="I18" s="4">
        <f t="shared" si="34"/>
        <v>0</v>
      </c>
      <c r="J18" s="4">
        <f t="shared" si="34"/>
        <v>0</v>
      </c>
      <c r="O18">
        <v>0</v>
      </c>
      <c r="P18">
        <f>O18/1.2</f>
        <v>0</v>
      </c>
      <c r="Q18">
        <f t="shared" si="36"/>
        <v>0</v>
      </c>
      <c r="R18" s="2">
        <v>0</v>
      </c>
      <c r="S18" s="2"/>
    </row>
    <row r="19" spans="1:19">
      <c r="A19" s="4">
        <f t="shared" si="26"/>
        <v>0</v>
      </c>
      <c r="B19" s="4">
        <f t="shared" si="27"/>
        <v>0</v>
      </c>
      <c r="C19" s="4">
        <f t="shared" si="28"/>
        <v>0</v>
      </c>
      <c r="D19" s="4">
        <f t="shared" si="29"/>
        <v>0</v>
      </c>
      <c r="E19" s="5">
        <f t="shared" si="30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 s="73">
        <v>0</v>
      </c>
      <c r="P19" s="73">
        <f>O19/1.2</f>
        <v>0</v>
      </c>
      <c r="Q19" s="73">
        <f t="shared" ref="Q19" si="37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97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95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96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H1" sqref="H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3" sqref="N13"/>
    </sheetView>
  </sheetViews>
  <sheetFormatPr defaultRowHeight="15"/>
  <sheetData>
    <row r="1" spans="1:1">
      <c r="A1" t="s">
        <v>98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MB</vt:lpstr>
      <vt:lpstr>Calculation</vt:lpstr>
      <vt:lpstr>20-20</vt:lpstr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2023-12-25T09:05:40Z</dcterms:modified>
</cp:coreProperties>
</file>