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ABBBD5BC-EA5C-4564-9E2E-24A5EE34F3FD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9" i="1" l="1"/>
  <c r="B18" i="1"/>
  <c r="E7" i="1"/>
  <c r="E6" i="1"/>
  <c r="E8" i="1" s="1"/>
  <c r="Q12" i="1"/>
  <c r="Q13" i="1" s="1"/>
  <c r="Q8" i="1"/>
  <c r="Q7" i="1"/>
  <c r="Q6" i="1"/>
  <c r="P12" i="1"/>
  <c r="P13" i="1" s="1"/>
  <c r="P8" i="1"/>
  <c r="P7" i="1"/>
  <c r="P6" i="1"/>
  <c r="N13" i="1"/>
  <c r="O12" i="1"/>
  <c r="O13" i="1" s="1"/>
  <c r="O8" i="1"/>
  <c r="O7" i="1"/>
  <c r="O9" i="1" s="1"/>
  <c r="O6" i="1"/>
  <c r="N12" i="1"/>
  <c r="N9" i="1"/>
  <c r="N8" i="1"/>
  <c r="N7" i="1"/>
  <c r="N6" i="1"/>
  <c r="G33" i="1"/>
  <c r="G34" i="1"/>
  <c r="F8" i="1" l="1"/>
  <c r="C35" i="1"/>
  <c r="C34" i="1"/>
  <c r="C33" i="1"/>
  <c r="B10" i="1" l="1"/>
  <c r="B11" i="1" s="1"/>
  <c r="B8" i="1"/>
  <c r="B6" i="1"/>
  <c r="B5" i="1"/>
  <c r="B14" i="1" s="1"/>
  <c r="B12" i="1" l="1"/>
  <c r="B13" i="1"/>
  <c r="B15" i="1" s="1"/>
  <c r="B17" i="1" s="1"/>
  <c r="I29" i="1"/>
  <c r="C36" i="1" l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F34" i="1"/>
  <c r="G35" i="1"/>
  <c r="H33" i="1" l="1"/>
  <c r="I26" i="1" l="1"/>
  <c r="H30" i="1" l="1"/>
  <c r="H29" i="1"/>
  <c r="H31" i="1"/>
  <c r="H25" i="1" l="1"/>
  <c r="H34" i="1" l="1"/>
  <c r="H26" i="1"/>
  <c r="H27" i="1"/>
  <c r="H28" i="1"/>
  <c r="G3" i="1" l="1"/>
</calcChain>
</file>

<file path=xl/sharedStrings.xml><?xml version="1.0" encoding="utf-8"?>
<sst xmlns="http://schemas.openxmlformats.org/spreadsheetml/2006/main" count="27" uniqueCount="26">
  <si>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</si>
  <si>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</si>
  <si>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</si>
  <si>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</si>
  <si>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</si>
  <si>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</si>
  <si>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</si>
  <si>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</si>
  <si>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</si>
  <si>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</si>
  <si>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</si>
  <si>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</si>
  <si>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</si>
  <si>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</si>
  <si>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</si>
  <si>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</si>
  <si>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</si>
  <si>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</si>
  <si>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</si>
  <si>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</si>
  <si>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</si>
  <si>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</si>
  <si>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</si>
  <si>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</si>
  <si>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>11000 to 12,000 on Carpet area</t>
  </si>
  <si>
    <t>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</si>
</sst>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43" fontId="10" fillId="0" borderId="1" xfId="1" applyFont="1" applyBorder="1"/>
    <xf numFmtId="0" fontId="11" fillId="0" borderId="1" xfId="0" applyFont="1" applyBorder="1"/>
    <xf numFmtId="43" fontId="11" fillId="0" borderId="1" xfId="0" applyNumberFormat="1" applyFont="1" applyBorder="1"/>
    <xf numFmtId="43" fontId="12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43" fontId="9" fillId="0" borderId="0" xfId="0" applyNumberFormat="1" applyFont="1"/>
    <xf numFmtId="43" fontId="14" fillId="0" borderId="0" xfId="0" applyNumberFormat="1" applyFont="1"/>
    <xf numFmtId="10" fontId="10" fillId="0" borderId="1" xfId="1" applyNumberFormat="1" applyFont="1" applyBorder="1"/>
    <xf numFmtId="0" fontId="13" fillId="0" borderId="1" xfId="0" applyFont="1" applyBorder="1"/>
    <xf numFmtId="43" fontId="7" fillId="0" borderId="1" xfId="0" applyNumberFormat="1" applyFont="1" applyBorder="1"/>
    <xf numFmtId="43" fontId="5" fillId="0" borderId="1" xfId="0" applyNumberFormat="1" applyFont="1" applyBorder="1"/>
    <xf numFmtId="0" fontId="11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496645</xdr:colOff>
      <xdr:row>37</xdr:row>
      <xdr:rowOff>172458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26E9C2-9672-E403-11E0-2A4AC63F0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40645" cy="7220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459221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986A45-FA8A-3FA1-156C-71724E92A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0021" cy="8849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0</xdr:rowOff>
    </xdr:from>
    <xdr:to>
      <xdr:col>21</xdr:col>
      <xdr:colOff>306604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38F7B2-B1A3-0AAF-AEFF-201FC5B0D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12927229" cy="88118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161925</xdr:rowOff>
    </xdr:from>
    <xdr:to>
      <xdr:col>17</xdr:col>
      <xdr:colOff>171450</xdr:colOff>
      <xdr:row>36</xdr:row>
      <xdr:rowOff>85280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61925"/>
          <a:ext cx="10248900" cy="678135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200819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87219" cy="79640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20</xdr:col>
      <xdr:colOff>67450</xdr:colOff>
      <xdr:row>41</xdr:row>
      <xdr:rowOff>58248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5553850" cy="7868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487800</xdr:colOff>
      <xdr:row>47</xdr:row>
      <xdr:rowOff>153671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17D48E-16C7-4C09-AAD4-B54BED719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08600" cy="9107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zoomScaleNormal="100" workbookViewId="0">
      <selection activeCell="G17" sqref="G17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11800</v>
      </c>
      <c r="C3" s="17"/>
      <c r="D3" s="10"/>
      <c r="E3">
        <v>2022</v>
      </c>
      <c r="F3" s="3">
        <v>2023</v>
      </c>
      <c r="G3" s="4">
        <f>F3-E3</f>
        <v>1</v>
      </c>
      <c r="L3" s="3"/>
      <c r="M3" s="4"/>
    </row>
    <row r="4" spans="1:17" ht="33" x14ac:dyDescent="0.3">
      <c r="A4" s="18" t="s">
        <v>1</v>
      </c>
      <c r="B4" s="28">
        <v>2800</v>
      </c>
      <c r="C4" s="17"/>
      <c r="D4" s="10"/>
      <c r="E4" s="43"/>
      <c r="F4" s="3"/>
      <c r="G4" s="4"/>
      <c r="H4" s="27"/>
      <c r="K4" s="36"/>
      <c r="L4" s="3"/>
      <c r="M4" s="4"/>
    </row>
    <row r="5" spans="1:17" ht="16.5" x14ac:dyDescent="0.3">
      <c r="A5" s="16" t="s">
        <v>2</v>
      </c>
      <c r="B5" s="28">
        <f>B3-B4</f>
        <v>9000</v>
      </c>
      <c r="C5" s="17"/>
      <c r="D5" s="10"/>
      <c r="E5" s="44" t="s">
        <v>23</v>
      </c>
      <c r="F5" s="8" t="s">
        <v>25</v>
      </c>
      <c r="G5" s="14"/>
      <c r="H5" s="8"/>
      <c r="I5" s="8"/>
      <c r="L5" s="3"/>
      <c r="M5" s="4"/>
      <c r="N5">
        <v>2608</v>
      </c>
      <c r="O5">
        <v>2107</v>
      </c>
      <c r="P5">
        <v>1513</v>
      </c>
    </row>
    <row r="6" spans="1:17" ht="16.5" x14ac:dyDescent="0.3">
      <c r="A6" s="16" t="s">
        <v>3</v>
      </c>
      <c r="B6" s="28">
        <f>B4</f>
        <v>2800</v>
      </c>
      <c r="C6" s="17"/>
      <c r="D6" s="10"/>
      <c r="E6">
        <f>45.42*10.764</f>
        <v>488.90087999999997</v>
      </c>
      <c r="F6" s="8"/>
      <c r="G6" s="14"/>
      <c r="H6" s="8"/>
      <c r="I6" s="8"/>
      <c r="L6" s="3"/>
      <c r="M6" s="4"/>
      <c r="N6">
        <f>60.04*10.764</f>
        <v>646.27055999999993</v>
      </c>
      <c r="O6">
        <f>60.04*10.764</f>
        <v>646.27055999999993</v>
      </c>
      <c r="P6">
        <f>45.42*10.764</f>
        <v>488.90087999999997</v>
      </c>
      <c r="Q6">
        <f>45.42*10.764</f>
        <v>488.90087999999997</v>
      </c>
    </row>
    <row r="7" spans="1:17" ht="16.5" x14ac:dyDescent="0.3">
      <c r="A7" s="16" t="s">
        <v>4</v>
      </c>
      <c r="B7" s="19">
        <v>0</v>
      </c>
      <c r="C7" s="20"/>
      <c r="D7" s="45"/>
      <c r="E7">
        <f>2.94*10.764</f>
        <v>31.646159999999998</v>
      </c>
      <c r="F7" s="8"/>
      <c r="G7" s="5"/>
      <c r="H7" s="8"/>
      <c r="I7" s="8"/>
      <c r="L7" s="32"/>
      <c r="M7" s="33"/>
      <c r="N7">
        <f>2.31*10.764</f>
        <v>24.864839999999997</v>
      </c>
      <c r="O7">
        <f>2.31*10.764</f>
        <v>24.864839999999997</v>
      </c>
      <c r="P7">
        <f>2.94*10.764</f>
        <v>31.646159999999998</v>
      </c>
      <c r="Q7">
        <f>2.94*10.764</f>
        <v>31.646159999999998</v>
      </c>
    </row>
    <row r="8" spans="1:17" ht="16.5" x14ac:dyDescent="0.3">
      <c r="A8" s="16" t="s">
        <v>5</v>
      </c>
      <c r="B8" s="19">
        <f>B9-B7</f>
        <v>60</v>
      </c>
      <c r="C8" s="20"/>
      <c r="D8" s="45"/>
      <c r="E8">
        <f>SUM(E6:E7)</f>
        <v>520.54703999999992</v>
      </c>
      <c r="F8" s="42">
        <f>E8*1.1</f>
        <v>572.60174399999994</v>
      </c>
      <c r="G8" s="5"/>
      <c r="H8" s="10"/>
      <c r="I8" s="10"/>
      <c r="L8" s="32"/>
      <c r="M8" s="33"/>
      <c r="N8">
        <f>1.24*10.764</f>
        <v>13.347359999999998</v>
      </c>
      <c r="O8">
        <f>1.24*10.764</f>
        <v>13.347359999999998</v>
      </c>
      <c r="P8">
        <f>SUM(P6:P7)</f>
        <v>520.54703999999992</v>
      </c>
      <c r="Q8">
        <f>SUM(Q6:Q7)</f>
        <v>520.54703999999992</v>
      </c>
    </row>
    <row r="9" spans="1:17" ht="16.5" x14ac:dyDescent="0.3">
      <c r="A9" s="16" t="s">
        <v>6</v>
      </c>
      <c r="B9" s="19">
        <v>60</v>
      </c>
      <c r="C9" s="20"/>
      <c r="D9" s="45"/>
      <c r="E9" s="34"/>
      <c r="F9" s="6"/>
      <c r="G9" s="13"/>
      <c r="H9" s="8"/>
      <c r="I9" s="8"/>
      <c r="J9" s="34"/>
      <c r="K9" s="34"/>
      <c r="L9" s="30"/>
      <c r="M9" s="33"/>
      <c r="N9">
        <f>SUM(N6:N8)</f>
        <v>684.48275999999987</v>
      </c>
      <c r="O9">
        <f>SUM(O6:O8)</f>
        <v>684.48275999999987</v>
      </c>
    </row>
    <row r="10" spans="1:17" ht="33" x14ac:dyDescent="0.3">
      <c r="A10" s="18" t="s">
        <v>7</v>
      </c>
      <c r="B10" s="19">
        <f>90*B7/B9</f>
        <v>0</v>
      </c>
      <c r="C10" s="20"/>
      <c r="D10" s="45"/>
      <c r="E10" s="13"/>
      <c r="F10" s="37"/>
      <c r="G10" s="13"/>
      <c r="H10" s="31"/>
      <c r="I10" s="31"/>
      <c r="J10" s="34"/>
      <c r="K10" s="34"/>
      <c r="L10" s="30"/>
      <c r="M10" s="33"/>
      <c r="N10">
        <v>684</v>
      </c>
      <c r="O10">
        <v>684</v>
      </c>
      <c r="P10">
        <v>521</v>
      </c>
      <c r="Q10">
        <v>521</v>
      </c>
    </row>
    <row r="11" spans="1:17" ht="16.5" x14ac:dyDescent="0.3">
      <c r="A11" s="16"/>
      <c r="B11" s="29">
        <f>B10%</f>
        <v>0</v>
      </c>
      <c r="C11" s="39"/>
      <c r="D11" s="46"/>
      <c r="G11" s="13"/>
      <c r="H11" s="31"/>
      <c r="I11" s="31"/>
      <c r="J11" s="34"/>
      <c r="K11" s="34"/>
      <c r="L11" s="30"/>
      <c r="M11" s="35"/>
      <c r="N11">
        <v>12500</v>
      </c>
      <c r="O11">
        <v>11800</v>
      </c>
      <c r="P11">
        <v>11800</v>
      </c>
      <c r="Q11">
        <v>12300</v>
      </c>
    </row>
    <row r="12" spans="1:17" ht="16.5" x14ac:dyDescent="0.3">
      <c r="A12" s="16" t="s">
        <v>8</v>
      </c>
      <c r="B12" s="28">
        <f>B6*B11</f>
        <v>0</v>
      </c>
      <c r="C12" s="21"/>
      <c r="D12" s="47"/>
      <c r="G12" s="13"/>
      <c r="H12" s="31"/>
      <c r="I12" s="31"/>
      <c r="J12" s="34"/>
      <c r="K12" s="34"/>
      <c r="L12" s="30"/>
      <c r="M12" s="4"/>
      <c r="N12">
        <f>N11*N10</f>
        <v>8550000</v>
      </c>
      <c r="O12">
        <f>O11*O10</f>
        <v>8071200</v>
      </c>
      <c r="P12">
        <f>P11*P10</f>
        <v>6147800</v>
      </c>
      <c r="Q12">
        <f>Q11*Q10</f>
        <v>6408300</v>
      </c>
    </row>
    <row r="13" spans="1:17" ht="16.5" x14ac:dyDescent="0.3">
      <c r="A13" s="16" t="s">
        <v>9</v>
      </c>
      <c r="B13" s="28">
        <f>B6-B12</f>
        <v>2800</v>
      </c>
      <c r="C13" s="21"/>
      <c r="D13" s="47"/>
      <c r="G13" s="13"/>
      <c r="H13" s="31"/>
      <c r="I13" s="31"/>
      <c r="J13" s="34"/>
      <c r="K13" s="34"/>
      <c r="L13" s="30"/>
      <c r="M13" s="4"/>
      <c r="N13">
        <f>N12*80%</f>
        <v>6840000</v>
      </c>
      <c r="O13">
        <f>O12*80%</f>
        <v>6456960</v>
      </c>
      <c r="P13">
        <f>P12*80%</f>
        <v>4918240</v>
      </c>
      <c r="Q13">
        <f>Q12*80%</f>
        <v>5126640</v>
      </c>
    </row>
    <row r="14" spans="1:17" ht="16.5" x14ac:dyDescent="0.3">
      <c r="A14" s="16" t="s">
        <v>2</v>
      </c>
      <c r="B14" s="28">
        <f>B5</f>
        <v>9000</v>
      </c>
      <c r="C14" s="17"/>
      <c r="D14" s="10"/>
      <c r="G14" s="13"/>
      <c r="H14" s="31"/>
      <c r="I14" s="31"/>
      <c r="J14" s="34"/>
      <c r="K14" s="34"/>
      <c r="L14" s="30"/>
      <c r="M14" s="4"/>
    </row>
    <row r="15" spans="1:17" ht="16.5" x14ac:dyDescent="0.3">
      <c r="A15" s="16" t="s">
        <v>10</v>
      </c>
      <c r="B15" s="28">
        <f>B14+B13</f>
        <v>11800</v>
      </c>
      <c r="C15" s="17"/>
      <c r="D15" s="10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22</v>
      </c>
      <c r="B16" s="22">
        <v>521</v>
      </c>
      <c r="C16" s="40"/>
      <c r="D16" s="8"/>
      <c r="E16" s="5"/>
      <c r="F16" s="5"/>
      <c r="G16" s="5"/>
      <c r="H16" s="6"/>
      <c r="M16" s="33"/>
    </row>
    <row r="17" spans="1:14" ht="16.5" x14ac:dyDescent="0.3">
      <c r="A17" s="16" t="s">
        <v>21</v>
      </c>
      <c r="B17" s="23">
        <f>B15*B16</f>
        <v>6147800</v>
      </c>
      <c r="C17" s="23"/>
      <c r="D17" s="10"/>
      <c r="E17" s="5"/>
      <c r="F17" s="38"/>
      <c r="G17" s="5"/>
      <c r="H17" s="6"/>
      <c r="M17" s="5"/>
      <c r="N17" s="6"/>
    </row>
    <row r="18" spans="1:14" ht="16.5" x14ac:dyDescent="0.3">
      <c r="A18" s="16" t="s">
        <v>12</v>
      </c>
      <c r="B18" s="24">
        <f>573*B4</f>
        <v>1604400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B17*0.03/12</f>
        <v>15369.5</v>
      </c>
      <c r="C19" s="41"/>
      <c r="D19" s="10"/>
      <c r="E19" s="6"/>
      <c r="F19" s="5"/>
    </row>
    <row r="20" spans="1:14" x14ac:dyDescent="0.25">
      <c r="B20" s="12"/>
    </row>
    <row r="21" spans="1:14" x14ac:dyDescent="0.25">
      <c r="B21" s="12"/>
      <c r="D21" t="s">
        <v>24</v>
      </c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541</v>
      </c>
      <c r="C25" s="8"/>
      <c r="D25" s="8"/>
      <c r="E25" s="8">
        <v>6572000</v>
      </c>
      <c r="F25" s="10">
        <f t="shared" ref="F25:F31" si="0">E25/B25</f>
        <v>12147.874306839187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5"/>
    </row>
    <row r="26" spans="1:14" ht="17.25" x14ac:dyDescent="0.3">
      <c r="B26" s="9">
        <v>401</v>
      </c>
      <c r="C26" s="8"/>
      <c r="D26" s="8"/>
      <c r="E26" s="8">
        <v>4550000</v>
      </c>
      <c r="F26" s="10">
        <f t="shared" si="0"/>
        <v>11346.633416458853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421</v>
      </c>
      <c r="C27" s="8"/>
      <c r="D27" s="8"/>
      <c r="E27" s="10">
        <v>5000000</v>
      </c>
      <c r="F27" s="10">
        <f t="shared" si="0"/>
        <v>11876.484560570072</v>
      </c>
      <c r="G27" s="10" t="e">
        <f t="shared" ref="G27:G31" si="1">E27/C27</f>
        <v>#DIV/0!</v>
      </c>
      <c r="H27" s="10" t="e">
        <f>E27/#REF!</f>
        <v>#REF!</v>
      </c>
      <c r="I27" s="8"/>
    </row>
    <row r="28" spans="1:14" x14ac:dyDescent="0.25">
      <c r="B28" s="9">
        <v>523</v>
      </c>
      <c r="C28" s="8"/>
      <c r="D28" s="8"/>
      <c r="E28" s="10">
        <v>6600000</v>
      </c>
      <c r="F28" s="10">
        <f t="shared" si="0"/>
        <v>12619.502868068834</v>
      </c>
      <c r="G28" s="10" t="e">
        <f t="shared" si="1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/>
      <c r="C29" s="25"/>
      <c r="E29" s="26"/>
      <c r="F29" s="26" t="e">
        <f t="shared" si="0"/>
        <v>#DIV/0!</v>
      </c>
      <c r="G29" s="10" t="e">
        <f t="shared" si="1"/>
        <v>#DIV/0!</v>
      </c>
      <c r="H29" s="26" t="e">
        <f>E29/#REF!</f>
        <v>#REF!</v>
      </c>
      <c r="I29" s="8" t="e">
        <f>C29/B29</f>
        <v>#DIV/0!</v>
      </c>
    </row>
    <row r="30" spans="1:14" x14ac:dyDescent="0.25">
      <c r="E30" s="26"/>
      <c r="F30" s="26" t="e">
        <f t="shared" si="0"/>
        <v>#DIV/0!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8" x14ac:dyDescent="0.25">
      <c r="A33">
        <v>570</v>
      </c>
      <c r="B33" s="7">
        <v>6047714</v>
      </c>
      <c r="C33">
        <f>B33/A33</f>
        <v>10610.024561403508</v>
      </c>
      <c r="D33">
        <v>272500</v>
      </c>
      <c r="E33">
        <v>30000</v>
      </c>
      <c r="F33">
        <f>E33+D33+B33</f>
        <v>6350214</v>
      </c>
      <c r="G33">
        <f>F33/A33</f>
        <v>11140.726315789474</v>
      </c>
      <c r="H33" s="6" t="e">
        <f>F33/#REF!</f>
        <v>#REF!</v>
      </c>
    </row>
    <row r="34" spans="1:8" x14ac:dyDescent="0.25">
      <c r="A34">
        <v>570</v>
      </c>
      <c r="B34" s="7">
        <v>6014381</v>
      </c>
      <c r="C34">
        <f>B34/A34</f>
        <v>10551.545614035087</v>
      </c>
      <c r="D34">
        <v>271000</v>
      </c>
      <c r="E34">
        <v>30000</v>
      </c>
      <c r="F34">
        <f>E34+D34+B34</f>
        <v>6315381</v>
      </c>
      <c r="G34">
        <f>F34/A34</f>
        <v>11079.615789473684</v>
      </c>
      <c r="H34" s="6" t="e">
        <f>F34/#REF!</f>
        <v>#REF!</v>
      </c>
    </row>
    <row r="35" spans="1:8" x14ac:dyDescent="0.25">
      <c r="A35">
        <v>510</v>
      </c>
      <c r="B35" s="7">
        <v>5083750</v>
      </c>
      <c r="C35">
        <f>B35/A35</f>
        <v>9968.1372549019616</v>
      </c>
      <c r="G35" t="e">
        <f>F35/#REF!</f>
        <v>#REF!</v>
      </c>
    </row>
    <row r="36" spans="1:8" ht="15.75" x14ac:dyDescent="0.25">
      <c r="A36" s="30"/>
      <c r="C36" t="e">
        <f>B36/#REF!</f>
        <v>#REF!</v>
      </c>
    </row>
    <row r="37" spans="1:8" ht="15.75" x14ac:dyDescent="0.25">
      <c r="A37" s="30"/>
    </row>
    <row r="38" spans="1:8" ht="15.75" x14ac:dyDescent="0.25">
      <c r="A38" s="30"/>
    </row>
    <row r="39" spans="1:8" ht="15.75" x14ac:dyDescent="0.25">
      <c r="A39" s="30"/>
    </row>
    <row r="40" spans="1:8" ht="15.75" x14ac:dyDescent="0.25">
      <c r="A40" s="30"/>
    </row>
    <row r="41" spans="1:8" ht="15.75" x14ac:dyDescent="0.25">
      <c r="A41" s="30"/>
    </row>
    <row r="42" spans="1:8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abSelected="1"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Y28" sqref="Y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E6" sqref="D4:E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U32" sqref="U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10" workbookViewId="0">
      <selection activeCell="Y30" sqref="W30:Y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2023-12-25T06:54:27Z</dcterms:modified>
</cp:coreProperties>
</file>