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6483017-CA67-4CE9-979F-4749655ED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F12" i="1"/>
  <c r="E14" i="1"/>
  <c r="E15" i="1" s="1"/>
  <c r="E10" i="1"/>
  <c r="E9" i="1"/>
  <c r="E11" i="1" s="1"/>
  <c r="E8" i="1"/>
  <c r="B11" i="1"/>
  <c r="B10" i="1"/>
  <c r="B8" i="1"/>
  <c r="B6" i="1"/>
  <c r="B5" i="1"/>
  <c r="B14" i="1" s="1"/>
  <c r="Q12" i="1"/>
  <c r="Q13" i="1" s="1"/>
  <c r="Q8" i="1"/>
  <c r="Q7" i="1"/>
  <c r="Q6" i="1"/>
  <c r="P12" i="1"/>
  <c r="P13" i="1" s="1"/>
  <c r="P8" i="1"/>
  <c r="P7" i="1"/>
  <c r="P6" i="1"/>
  <c r="N13" i="1"/>
  <c r="O12" i="1"/>
  <c r="O13" i="1" s="1"/>
  <c r="O8" i="1"/>
  <c r="O7" i="1"/>
  <c r="O9" i="1" s="1"/>
  <c r="O6" i="1"/>
  <c r="N12" i="1"/>
  <c r="N9" i="1"/>
  <c r="N8" i="1"/>
  <c r="N7" i="1"/>
  <c r="N6" i="1"/>
  <c r="G33" i="1"/>
  <c r="G34" i="1"/>
  <c r="B12" i="1" l="1"/>
  <c r="B13" i="1" s="1"/>
  <c r="B15" i="1" s="1"/>
  <c r="B17" i="1" s="1"/>
  <c r="C35" i="1"/>
  <c r="C34" i="1"/>
  <c r="C33" i="1"/>
  <c r="I29" i="1" l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5" i="1"/>
  <c r="H33" i="1" l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<sst xmlns="http://schemas.openxmlformats.org/spreadsheetml/2006/main" count="27" uniqueCount="26">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</sst>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6E9C2-9672-E403-11E0-2A4AC63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E522-35CC-BA39-CE1D-E4A068AA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106832</xdr:colOff>
      <xdr:row>46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E1B1B6-AEC2-E00C-E5E8-1B1F4354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7232" cy="8783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459221</xdr:colOff>
      <xdr:row>93</xdr:row>
      <xdr:rowOff>163171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62010-543E-B2D8-1EF1-F1444369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480021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H18" sqref="H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11800</v>
      </c>
      <c r="C3" s="17"/>
      <c r="D3" s="10"/>
      <c r="E3">
        <v>2022</v>
      </c>
      <c r="F3" s="3">
        <v>2023</v>
      </c>
      <c r="G3" s="4">
        <f>F3-E3</f>
        <v>1</v>
      </c>
      <c r="L3" s="3"/>
      <c r="M3" s="4"/>
    </row>
    <row r="4" spans="1:17" ht="33" x14ac:dyDescent="0.3">
      <c r="A4" s="18" t="s">
        <v>1</v>
      </c>
      <c r="B4" s="28">
        <v>2800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9000</v>
      </c>
      <c r="C5" s="17"/>
      <c r="D5" s="10"/>
      <c r="E5" s="41" t="s">
        <v>23</v>
      </c>
      <c r="F5" s="8" t="s">
        <v>25</v>
      </c>
      <c r="G5" s="14"/>
      <c r="H5" s="8"/>
      <c r="I5" s="8"/>
      <c r="M5" s="45"/>
      <c r="N5" s="31">
        <v>2608</v>
      </c>
      <c r="O5" s="31">
        <v>2107</v>
      </c>
      <c r="P5" s="31"/>
      <c r="Q5" s="31"/>
    </row>
    <row r="6" spans="1:17" ht="16.5" x14ac:dyDescent="0.3">
      <c r="A6" s="16" t="s">
        <v>3</v>
      </c>
      <c r="B6" s="28">
        <f>B4</f>
        <v>2800</v>
      </c>
      <c r="C6" s="17"/>
      <c r="D6" s="10"/>
      <c r="F6" s="3"/>
      <c r="G6" s="14"/>
      <c r="H6" s="8"/>
      <c r="I6" s="8"/>
      <c r="M6" s="45"/>
      <c r="N6" s="31">
        <f>60.04*10.764</f>
        <v>646.27055999999993</v>
      </c>
      <c r="O6" s="31">
        <f>60.04*10.764</f>
        <v>646.27055999999993</v>
      </c>
      <c r="P6" s="31">
        <f>45.42*10.764</f>
        <v>488.90087999999997</v>
      </c>
      <c r="Q6" s="31">
        <f>45.42*10.764</f>
        <v>488.90087999999997</v>
      </c>
    </row>
    <row r="7" spans="1:17" ht="16.5" x14ac:dyDescent="0.3">
      <c r="A7" s="16" t="s">
        <v>4</v>
      </c>
      <c r="B7" s="19">
        <v>0</v>
      </c>
      <c r="C7" s="20"/>
      <c r="D7" s="42"/>
      <c r="E7" s="31">
        <v>2107</v>
      </c>
      <c r="F7" s="3"/>
      <c r="G7" s="5"/>
      <c r="H7" s="8"/>
      <c r="I7" s="8"/>
      <c r="M7" s="46"/>
      <c r="N7" s="31">
        <f>2.31*10.764</f>
        <v>24.864839999999997</v>
      </c>
      <c r="O7" s="31">
        <f>2.31*10.764</f>
        <v>24.864839999999997</v>
      </c>
      <c r="P7" s="31">
        <f>2.94*10.764</f>
        <v>31.646159999999998</v>
      </c>
      <c r="Q7" s="31">
        <f>2.94*10.764</f>
        <v>31.646159999999998</v>
      </c>
    </row>
    <row r="8" spans="1:17" ht="16.5" x14ac:dyDescent="0.3">
      <c r="A8" s="16" t="s">
        <v>5</v>
      </c>
      <c r="B8" s="19">
        <f>B9-B7</f>
        <v>60</v>
      </c>
      <c r="C8" s="20"/>
      <c r="D8" s="42"/>
      <c r="E8" s="31">
        <f>60.04*10.764</f>
        <v>646.27055999999993</v>
      </c>
      <c r="F8" s="32"/>
      <c r="G8" s="5"/>
      <c r="H8" s="10"/>
      <c r="I8" s="10"/>
      <c r="M8" s="46"/>
      <c r="N8" s="31">
        <f>1.24*10.764</f>
        <v>13.347359999999998</v>
      </c>
      <c r="O8" s="31">
        <f>1.24*10.764</f>
        <v>13.347359999999998</v>
      </c>
      <c r="P8" s="31">
        <f>SUM(P6:P7)</f>
        <v>520.54703999999992</v>
      </c>
      <c r="Q8" s="31">
        <f>SUM(Q6:Q7)</f>
        <v>520.54703999999992</v>
      </c>
    </row>
    <row r="9" spans="1:17" ht="16.5" x14ac:dyDescent="0.3">
      <c r="A9" s="16" t="s">
        <v>6</v>
      </c>
      <c r="B9" s="19">
        <v>60</v>
      </c>
      <c r="C9" s="20"/>
      <c r="D9" s="42"/>
      <c r="E9" s="31">
        <f>2.31*10.764</f>
        <v>24.864839999999997</v>
      </c>
      <c r="F9" s="32"/>
      <c r="G9" s="13"/>
      <c r="H9" s="8"/>
      <c r="I9" s="8"/>
      <c r="J9" s="34"/>
      <c r="M9" s="46"/>
      <c r="N9" s="31">
        <f>SUM(N6:N8)</f>
        <v>684.48275999999987</v>
      </c>
      <c r="O9" s="31">
        <f>SUM(O6:O8)</f>
        <v>684.48275999999987</v>
      </c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1">
        <f>1.24*10.764</f>
        <v>13.347359999999998</v>
      </c>
      <c r="F10" s="30"/>
      <c r="G10" s="13"/>
      <c r="H10" s="31"/>
      <c r="I10" s="31"/>
      <c r="J10" s="34"/>
      <c r="K10" s="34"/>
      <c r="L10" s="30"/>
      <c r="M10" s="46"/>
      <c r="N10" s="31">
        <v>684</v>
      </c>
      <c r="O10" s="31">
        <v>684</v>
      </c>
      <c r="P10" s="31">
        <v>521</v>
      </c>
      <c r="Q10" s="31">
        <v>521</v>
      </c>
    </row>
    <row r="11" spans="1:17" ht="16.5" x14ac:dyDescent="0.3">
      <c r="A11" s="16"/>
      <c r="B11" s="29">
        <f>B10%</f>
        <v>0</v>
      </c>
      <c r="C11" s="37"/>
      <c r="D11" s="43"/>
      <c r="E11" s="31">
        <f>SUM(E8:E10)</f>
        <v>684.48275999999987</v>
      </c>
      <c r="G11" s="13"/>
      <c r="H11" s="31"/>
      <c r="I11" s="31"/>
      <c r="J11" s="34"/>
      <c r="K11" s="34"/>
      <c r="L11" s="30"/>
      <c r="M11" s="47"/>
      <c r="N11" s="31">
        <v>12500</v>
      </c>
      <c r="O11" s="31">
        <v>11800</v>
      </c>
      <c r="P11" s="31">
        <v>11800</v>
      </c>
      <c r="Q11" s="31">
        <v>12300</v>
      </c>
    </row>
    <row r="12" spans="1:17" ht="16.5" x14ac:dyDescent="0.3">
      <c r="A12" s="16" t="s">
        <v>8</v>
      </c>
      <c r="B12" s="28">
        <f>B6*B11</f>
        <v>0</v>
      </c>
      <c r="C12" s="21"/>
      <c r="D12" s="44"/>
      <c r="E12" s="31">
        <v>684</v>
      </c>
      <c r="F12">
        <f>E12*1.1</f>
        <v>752.40000000000009</v>
      </c>
      <c r="G12" s="13"/>
      <c r="H12" s="31"/>
      <c r="I12" s="31"/>
      <c r="J12" s="34"/>
      <c r="K12" s="34"/>
      <c r="L12" s="30"/>
      <c r="M12" s="45"/>
      <c r="N12" s="31">
        <f>N11*N10</f>
        <v>8550000</v>
      </c>
      <c r="O12" s="31">
        <f>O11*O10</f>
        <v>8071200</v>
      </c>
      <c r="P12" s="31">
        <f>P11*P10</f>
        <v>6147800</v>
      </c>
      <c r="Q12" s="31">
        <f>Q11*Q10</f>
        <v>6408300</v>
      </c>
    </row>
    <row r="13" spans="1:17" ht="16.5" x14ac:dyDescent="0.3">
      <c r="A13" s="16" t="s">
        <v>9</v>
      </c>
      <c r="B13" s="28">
        <f>B6-B12</f>
        <v>2800</v>
      </c>
      <c r="C13" s="21"/>
      <c r="D13" s="44"/>
      <c r="E13" s="31">
        <v>11800</v>
      </c>
      <c r="G13" s="13"/>
      <c r="H13" s="31"/>
      <c r="I13" s="31"/>
      <c r="J13" s="34"/>
      <c r="K13" s="34"/>
      <c r="L13" s="30"/>
      <c r="M13" s="45"/>
      <c r="N13" s="31">
        <f>N12*80%</f>
        <v>6840000</v>
      </c>
      <c r="O13" s="31">
        <f>O12*80%</f>
        <v>6456960</v>
      </c>
      <c r="P13" s="31">
        <f>P12*80%</f>
        <v>4918240</v>
      </c>
      <c r="Q13" s="31">
        <f>Q12*80%</f>
        <v>5126640</v>
      </c>
    </row>
    <row r="14" spans="1:17" ht="16.5" x14ac:dyDescent="0.3">
      <c r="A14" s="16" t="s">
        <v>2</v>
      </c>
      <c r="B14" s="28">
        <f>B5</f>
        <v>9000</v>
      </c>
      <c r="C14" s="17"/>
      <c r="D14" s="10"/>
      <c r="E14" s="31">
        <f>E13*E12</f>
        <v>8071200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11800</v>
      </c>
      <c r="C15" s="17"/>
      <c r="D15" s="10"/>
      <c r="E15" s="31">
        <f>E14*80%</f>
        <v>6456960</v>
      </c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22</v>
      </c>
      <c r="B16" s="22">
        <v>684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21</v>
      </c>
      <c r="B17" s="23">
        <f>B15*B16</f>
        <v>8071200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754*B4</f>
        <v>2111200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B17*0.035/12</f>
        <v>23541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  <c r="D21" t="s">
        <v>24</v>
      </c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467</v>
      </c>
      <c r="C25" s="8"/>
      <c r="D25" s="8"/>
      <c r="E25" s="8">
        <v>5300000</v>
      </c>
      <c r="F25" s="10">
        <f t="shared" ref="F25:F31" si="0">E25/B25</f>
        <v>11349.036402569593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v>401</v>
      </c>
      <c r="C26" s="8"/>
      <c r="D26" s="8"/>
      <c r="E26" s="8">
        <v>4550000</v>
      </c>
      <c r="F26" s="10">
        <f t="shared" si="0"/>
        <v>11346.633416458853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421</v>
      </c>
      <c r="C27" s="8"/>
      <c r="D27" s="8"/>
      <c r="E27" s="10">
        <v>5000000</v>
      </c>
      <c r="F27" s="10">
        <f t="shared" si="0"/>
        <v>11876.484560570072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>
        <v>323</v>
      </c>
      <c r="C28" s="8"/>
      <c r="D28" s="8"/>
      <c r="E28" s="10">
        <v>4000000</v>
      </c>
      <c r="F28" s="10">
        <f t="shared" si="0"/>
        <v>12383.900928792569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/>
      <c r="E29" s="26"/>
      <c r="F29" s="26" t="e">
        <f t="shared" si="0"/>
        <v>#DIV/0!</v>
      </c>
      <c r="G29" s="10" t="e">
        <f t="shared" si="1"/>
        <v>#DIV/0!</v>
      </c>
      <c r="H29" s="26" t="e">
        <f>E29/#REF!</f>
        <v>#REF!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8" x14ac:dyDescent="0.25">
      <c r="A33">
        <v>570</v>
      </c>
      <c r="B33" s="7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6" t="e">
        <f>F33/#REF!</f>
        <v>#REF!</v>
      </c>
    </row>
    <row r="34" spans="1:8" x14ac:dyDescent="0.25">
      <c r="A34">
        <v>570</v>
      </c>
      <c r="B34" s="7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6" t="e">
        <f>F34/#REF!</f>
        <v>#REF!</v>
      </c>
    </row>
    <row r="35" spans="1:8" x14ac:dyDescent="0.25">
      <c r="A35">
        <v>510</v>
      </c>
      <c r="B35" s="7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0"/>
      <c r="C36" t="e">
        <f>B36/#REF!</f>
        <v>#REF!</v>
      </c>
    </row>
    <row r="37" spans="1:8" ht="15.75" x14ac:dyDescent="0.25">
      <c r="A37" s="30"/>
    </row>
    <row r="38" spans="1:8" ht="15.75" x14ac:dyDescent="0.25">
      <c r="A38" s="30"/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21" sqref="U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>
      <selection activeCell="A48" sqref="A4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2023-12-27T06:13:48Z</dcterms:modified>
</cp:coreProperties>
</file>