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December - 2023\"/>
    </mc:Choice>
  </mc:AlternateContent>
  <xr:revisionPtr revIDLastSave="0" documentId="13_ncr:1_{11ED37B5-1082-4E69-9B3E-D1689BA12A7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Q11" i="4" s="1"/>
  <c r="P10" i="4"/>
  <c r="P9" i="4"/>
  <c r="P8" i="4"/>
  <c r="P7" i="4"/>
  <c r="P6" i="4"/>
  <c r="P5" i="4"/>
  <c r="P4" i="4"/>
  <c r="P3" i="4"/>
  <c r="W28" i="4" l="1"/>
  <c r="P12" i="4" l="1"/>
  <c r="Q12" i="4" s="1"/>
  <c r="B12" i="4" s="1"/>
  <c r="C12" i="4" s="1"/>
  <c r="D12" i="4" s="1"/>
  <c r="J12" i="4"/>
  <c r="I12" i="4"/>
  <c r="E12" i="4"/>
  <c r="H12" i="4" s="1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H11" i="4" l="1"/>
  <c r="H9" i="4"/>
  <c r="H10" i="4"/>
  <c r="F10" i="4"/>
  <c r="F11" i="4"/>
  <c r="F12" i="4"/>
  <c r="F9" i="4"/>
  <c r="G9" i="4"/>
  <c r="G10" i="4"/>
  <c r="G12" i="4"/>
  <c r="G11" i="4"/>
  <c r="B7" i="4"/>
  <c r="C7" i="4" s="1"/>
  <c r="D7" i="4" s="1"/>
  <c r="J7" i="4"/>
  <c r="I7" i="4"/>
  <c r="E7" i="4"/>
  <c r="A7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5" i="4"/>
  <c r="Q15" i="4" s="1"/>
  <c r="B15" i="4" s="1"/>
  <c r="C15" i="4" s="1"/>
  <c r="D15" i="4" s="1"/>
  <c r="J15" i="4"/>
  <c r="I15" i="4"/>
  <c r="E15" i="4"/>
  <c r="A15" i="4"/>
  <c r="P14" i="4"/>
  <c r="Q14" i="4" s="1"/>
  <c r="B14" i="4" s="1"/>
  <c r="C14" i="4" s="1"/>
  <c r="D14" i="4" s="1"/>
  <c r="J14" i="4"/>
  <c r="I14" i="4"/>
  <c r="E14" i="4"/>
  <c r="A14" i="4"/>
  <c r="B8" i="4"/>
  <c r="C8" i="4" s="1"/>
  <c r="J8" i="4"/>
  <c r="I8" i="4"/>
  <c r="E8" i="4"/>
  <c r="A8" i="4"/>
  <c r="B6" i="4"/>
  <c r="C6" i="4" s="1"/>
  <c r="J6" i="4"/>
  <c r="I6" i="4"/>
  <c r="E6" i="4"/>
  <c r="A6" i="4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H22" i="4" l="1"/>
  <c r="H16" i="4"/>
  <c r="F8" i="4"/>
  <c r="H17" i="4"/>
  <c r="H21" i="4"/>
  <c r="F4" i="4"/>
  <c r="H7" i="4"/>
  <c r="F7" i="4"/>
  <c r="G7" i="4"/>
  <c r="H14" i="4"/>
  <c r="H15" i="4"/>
  <c r="H19" i="4"/>
  <c r="H23" i="4"/>
  <c r="H20" i="4"/>
  <c r="D18" i="4"/>
  <c r="H18" i="4" s="1"/>
  <c r="G18" i="4"/>
  <c r="F14" i="4"/>
  <c r="F15" i="4"/>
  <c r="F16" i="4"/>
  <c r="F17" i="4"/>
  <c r="F18" i="4"/>
  <c r="F19" i="4"/>
  <c r="F20" i="4"/>
  <c r="F21" i="4"/>
  <c r="F22" i="4"/>
  <c r="F23" i="4"/>
  <c r="G15" i="4"/>
  <c r="G17" i="4"/>
  <c r="G19" i="4"/>
  <c r="G20" i="4"/>
  <c r="G21" i="4"/>
  <c r="G22" i="4"/>
  <c r="G23" i="4"/>
  <c r="G14" i="4"/>
  <c r="G16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W45" i="4"/>
  <c r="W31" i="4"/>
  <c r="W32" i="4" s="1"/>
  <c r="W27" i="4"/>
  <c r="W26" i="4"/>
  <c r="W35" i="4" s="1"/>
  <c r="W29" i="4" l="1"/>
  <c r="W33" i="4"/>
  <c r="W34" i="4" s="1"/>
  <c r="W37" i="4" l="1"/>
  <c r="W40" i="4" s="1"/>
  <c r="W47" i="4" s="1"/>
  <c r="W42" i="4" l="1"/>
  <c r="W44" i="4" l="1"/>
  <c r="W43" i="4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<sst xmlns="http://schemas.openxmlformats.org/spreadsheetml/2006/main" count="47" uniqueCount="42">
  <si>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</si>
  <si>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</si>
  <si>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</si>
  <si>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</si>
  <si>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</si>
  <si>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</si>
  <si>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</si>
  <si>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</si>
  <si>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</si>
  <si>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</si>
  <si>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</si>
  <si>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</si>
  <si>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</si>
  <si>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</si>
  <si>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</si>
  <si>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</si>
  <si>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</si>
  <si>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</si>
  <si>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</si>
  <si>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</si>
  <si>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</si>
  <si>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</si>
  <si>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</si>
  <si>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</si>
  <si>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</si>
  <si>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</si>
  <si>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</si>
  <si>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</si>
  <si>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</si>
  <si>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FMV</t>
  </si>
  <si>
    <t>Price Indicators</t>
  </si>
  <si>
    <t>Index-II</t>
  </si>
  <si>
    <t>rate on C.A</t>
  </si>
  <si>
    <t xml:space="preserve">Carpet Area </t>
  </si>
  <si>
    <t>TOTAL FMV</t>
  </si>
  <si>
    <t>sq.ft</t>
  </si>
  <si>
    <t xml:space="preserve">CTS No. 1016, Village Kanjur </t>
  </si>
  <si>
    <t>Car Parking (  No)</t>
  </si>
  <si>
    <t xml:space="preserve">Residential Flat No. 1805, 18th Floor, Building No 1, Wing - A, N G Royal Park, </t>
  </si>
  <si>
    <t>Plot No. C1, Kanjrmarg East, Mumbai, State - Maharashtra, India</t>
  </si>
  <si>
    <t>09.02.2021</t>
  </si>
  <si>
    <t>As per O.C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</si>
</sst>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6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43" fontId="9" fillId="0" borderId="0" xfId="1" applyFont="1" applyFill="1" applyBorder="1"/>
    <xf numFmtId="43" fontId="8" fillId="0" borderId="0" xfId="1" applyFont="1" applyFill="1" applyBorder="1"/>
    <xf numFmtId="0" fontId="8" fillId="0" borderId="0" xfId="0" applyFont="1"/>
    <xf numFmtId="43" fontId="8" fillId="0" borderId="1" xfId="1" applyFont="1" applyFill="1" applyBorder="1"/>
    <xf numFmtId="43" fontId="9" fillId="0" borderId="1" xfId="1" applyFont="1" applyFill="1" applyBorder="1"/>
    <xf numFmtId="43" fontId="9" fillId="0" borderId="2" xfId="1" applyFont="1" applyFill="1" applyBorder="1"/>
    <xf numFmtId="0" fontId="8" fillId="0" borderId="3" xfId="0" applyFont="1" applyBorder="1" applyAlignment="1">
      <alignment wrapText="1"/>
    </xf>
    <xf numFmtId="43" fontId="9" fillId="0" borderId="4" xfId="1" applyFont="1" applyFill="1" applyBorder="1"/>
    <xf numFmtId="0" fontId="8" fillId="0" borderId="3" xfId="0" applyFont="1" applyBorder="1"/>
    <xf numFmtId="0" fontId="9" fillId="0" borderId="4" xfId="0" applyFont="1" applyBorder="1"/>
    <xf numFmtId="10" fontId="9" fillId="0" borderId="4" xfId="0" applyNumberFormat="1" applyFont="1" applyBorder="1"/>
    <xf numFmtId="0" fontId="10" fillId="0" borderId="3" xfId="0" applyFont="1" applyBorder="1"/>
    <xf numFmtId="0" fontId="11" fillId="0" borderId="4" xfId="0" applyFont="1" applyBorder="1"/>
    <xf numFmtId="43" fontId="9" fillId="0" borderId="4" xfId="0" applyNumberFormat="1" applyFont="1" applyBorder="1"/>
    <xf numFmtId="0" fontId="2" fillId="0" borderId="3" xfId="0" applyFont="1" applyBorder="1"/>
    <xf numFmtId="43" fontId="12" fillId="0" borderId="4" xfId="0" applyNumberFormat="1" applyFont="1" applyBorder="1"/>
    <xf numFmtId="0" fontId="12" fillId="0" borderId="4" xfId="0" applyFont="1" applyBorder="1"/>
    <xf numFmtId="0" fontId="12" fillId="0" borderId="3" xfId="0" applyFont="1" applyBorder="1"/>
    <xf numFmtId="0" fontId="0" fillId="0" borderId="4" xfId="0" applyBorder="1"/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0" fillId="0" borderId="0" xfId="0" applyFill="1" applyBorder="1"/>
    <xf numFmtId="0" fontId="0" fillId="2" borderId="0" xfId="0" applyFill="1" applyBorder="1"/>
    <xf numFmtId="0" fontId="0" fillId="0" borderId="0" xfId="0" applyBorder="1"/>
    <xf numFmtId="0" fontId="8" fillId="0" borderId="8" xfId="0" applyFont="1" applyBorder="1"/>
    <xf numFmtId="0" fontId="8" fillId="0" borderId="0" xfId="0" applyFont="1" applyBorder="1"/>
    <xf numFmtId="0" fontId="9" fillId="0" borderId="0" xfId="0" applyFont="1" applyBorder="1"/>
    <xf numFmtId="9" fontId="8" fillId="0" borderId="0" xfId="0" applyNumberFormat="1" applyFont="1" applyBorder="1"/>
    <xf numFmtId="10" fontId="9" fillId="0" borderId="0" xfId="0" applyNumberFormat="1" applyFont="1" applyBorder="1"/>
    <xf numFmtId="0" fontId="10" fillId="0" borderId="0" xfId="0" applyFont="1" applyBorder="1"/>
    <xf numFmtId="43" fontId="9" fillId="0" borderId="0" xfId="0" applyNumberFormat="1" applyFont="1" applyBorder="1"/>
    <xf numFmtId="0" fontId="2" fillId="0" borderId="0" xfId="0" applyFont="1" applyBorder="1"/>
    <xf numFmtId="0" fontId="12" fillId="0" borderId="0" xfId="0" applyFont="1" applyBorder="1"/>
    <xf numFmtId="43" fontId="12" fillId="0" borderId="0" xfId="0" applyNumberFormat="1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0" fillId="3" borderId="0" xfId="0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363957</xdr:colOff>
      <xdr:row>43</xdr:row>
      <xdr:rowOff>182080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E76FDC-D4A9-44B4-BC1B-591F3C325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84757" cy="7916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487800</xdr:colOff>
      <xdr:row>41</xdr:row>
      <xdr:rowOff>86801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F91241-948E-458B-A332-2E0E297F3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508600" cy="7706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430642</xdr:colOff>
      <xdr:row>42</xdr:row>
      <xdr:rowOff>115406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8C0CA1-FAD4-4A19-B235-E5BE6D7B2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51442" cy="7925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535431</xdr:colOff>
      <xdr:row>43</xdr:row>
      <xdr:rowOff>143965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5A9D0D-FBA6-4F5F-A5AD-39B815DC4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556231" cy="7811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335378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E3931F-CFE7-41F5-A71D-7F5CA175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56178" cy="7373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28</xdr:col>
      <xdr:colOff>106747</xdr:colOff>
      <xdr:row>40</xdr:row>
      <xdr:rowOff>29616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FE8181-D7A9-47C5-B117-D87E420CD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14127547" cy="74591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373143</xdr:colOff>
      <xdr:row>36</xdr:row>
      <xdr:rowOff>10457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D2D193-0C50-49DF-BA98-8F5ABC3A0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955543" cy="6677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30196</xdr:colOff>
      <xdr:row>36</xdr:row>
      <xdr:rowOff>181931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B2F78C-6CB6-4D5B-9534-BF4C4C501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612596" cy="6849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C1" zoomScaleNormal="100" workbookViewId="0">
      <selection activeCell="X13" sqref="X1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2.85546875" customWidth="1"/>
    <col min="18" max="18" width="16" customWidth="1"/>
    <col min="19" max="19" width="15.8554687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60" t="s">
        <v>30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</row>
    <row r="3" spans="1:20" s="57" customFormat="1" x14ac:dyDescent="0.25">
      <c r="A3" s="55">
        <f t="shared" ref="A3:A8" si="0">N3</f>
        <v>0</v>
      </c>
      <c r="B3" s="55">
        <f t="shared" ref="B3:B8" si="1">Q3</f>
        <v>905</v>
      </c>
      <c r="C3" s="55">
        <f>B3*1.2</f>
        <v>1086</v>
      </c>
      <c r="D3" s="55">
        <f t="shared" ref="D3:D8" si="2">C3*1.2</f>
        <v>1303.2</v>
      </c>
      <c r="E3" s="56">
        <f t="shared" ref="E3:E8" si="3">R3</f>
        <v>22500000</v>
      </c>
      <c r="F3" s="55">
        <f t="shared" ref="F3:F8" si="4">ROUND((E3/B3),0)</f>
        <v>24862</v>
      </c>
      <c r="G3" s="55">
        <f t="shared" ref="G3:G8" si="5">ROUND((E3/C3),0)</f>
        <v>20718</v>
      </c>
      <c r="H3" s="55">
        <f t="shared" ref="H3:H8" si="6">ROUND((E3/D3),0)</f>
        <v>17265</v>
      </c>
      <c r="I3" s="55" t="e">
        <f>#REF!</f>
        <v>#REF!</v>
      </c>
      <c r="J3" s="55">
        <f t="shared" ref="J3:J8" si="7">S3</f>
        <v>0</v>
      </c>
      <c r="O3" s="57">
        <v>0</v>
      </c>
      <c r="P3" s="57">
        <f t="shared" ref="P3:P11" si="8">O3/1.2</f>
        <v>0</v>
      </c>
      <c r="Q3" s="57">
        <v>905</v>
      </c>
      <c r="R3" s="58">
        <v>22500000</v>
      </c>
    </row>
    <row r="4" spans="1:20" s="57" customFormat="1" x14ac:dyDescent="0.25">
      <c r="A4" s="55">
        <f t="shared" si="0"/>
        <v>0</v>
      </c>
      <c r="B4" s="55">
        <f t="shared" si="1"/>
        <v>890</v>
      </c>
      <c r="C4" s="55">
        <f t="shared" ref="C4:C8" si="9">B4*1.2</f>
        <v>1068</v>
      </c>
      <c r="D4" s="55">
        <f t="shared" si="2"/>
        <v>1281.5999999999999</v>
      </c>
      <c r="E4" s="56">
        <f t="shared" si="3"/>
        <v>19700000</v>
      </c>
      <c r="F4" s="55">
        <f t="shared" si="4"/>
        <v>22135</v>
      </c>
      <c r="G4" s="55">
        <f t="shared" si="5"/>
        <v>18446</v>
      </c>
      <c r="H4" s="55">
        <f t="shared" si="6"/>
        <v>15371</v>
      </c>
      <c r="I4" s="55" t="e">
        <f>#REF!</f>
        <v>#REF!</v>
      </c>
      <c r="J4" s="55">
        <f t="shared" si="7"/>
        <v>0</v>
      </c>
      <c r="O4" s="57">
        <v>0</v>
      </c>
      <c r="P4" s="57">
        <f t="shared" si="8"/>
        <v>0</v>
      </c>
      <c r="Q4" s="57">
        <v>890</v>
      </c>
      <c r="R4" s="58">
        <v>19700000</v>
      </c>
    </row>
    <row r="5" spans="1:20" s="41" customFormat="1" x14ac:dyDescent="0.25">
      <c r="A5" s="39">
        <f t="shared" si="0"/>
        <v>0</v>
      </c>
      <c r="B5" s="39">
        <f t="shared" si="1"/>
        <v>900</v>
      </c>
      <c r="C5" s="39">
        <f t="shared" si="9"/>
        <v>1080</v>
      </c>
      <c r="D5" s="39">
        <f t="shared" si="2"/>
        <v>1296</v>
      </c>
      <c r="E5" s="40">
        <f t="shared" si="3"/>
        <v>19900000</v>
      </c>
      <c r="F5" s="39">
        <f t="shared" si="4"/>
        <v>22111</v>
      </c>
      <c r="G5" s="39">
        <f t="shared" si="5"/>
        <v>18426</v>
      </c>
      <c r="H5" s="39">
        <f t="shared" si="6"/>
        <v>15355</v>
      </c>
      <c r="I5" s="39" t="e">
        <f>#REF!</f>
        <v>#REF!</v>
      </c>
      <c r="J5" s="39">
        <f t="shared" si="7"/>
        <v>0</v>
      </c>
      <c r="O5">
        <v>0</v>
      </c>
      <c r="P5">
        <f t="shared" si="8"/>
        <v>0</v>
      </c>
      <c r="Q5">
        <v>900</v>
      </c>
      <c r="R5" s="2">
        <v>19900000</v>
      </c>
    </row>
    <row r="6" spans="1:20" s="57" customFormat="1" x14ac:dyDescent="0.25">
      <c r="A6" s="55">
        <f t="shared" si="0"/>
        <v>0</v>
      </c>
      <c r="B6" s="55">
        <f t="shared" si="1"/>
        <v>870</v>
      </c>
      <c r="C6" s="55">
        <f t="shared" si="9"/>
        <v>1044</v>
      </c>
      <c r="D6" s="55">
        <f t="shared" si="2"/>
        <v>1252.8</v>
      </c>
      <c r="E6" s="56">
        <f t="shared" si="3"/>
        <v>19600000</v>
      </c>
      <c r="F6" s="55">
        <f t="shared" si="4"/>
        <v>22529</v>
      </c>
      <c r="G6" s="55">
        <f t="shared" si="5"/>
        <v>18774</v>
      </c>
      <c r="H6" s="55">
        <f t="shared" si="6"/>
        <v>15645</v>
      </c>
      <c r="I6" s="55" t="e">
        <f>#REF!</f>
        <v>#REF!</v>
      </c>
      <c r="J6" s="55">
        <f t="shared" si="7"/>
        <v>0</v>
      </c>
      <c r="O6" s="57">
        <v>0</v>
      </c>
      <c r="P6" s="57">
        <f t="shared" si="8"/>
        <v>0</v>
      </c>
      <c r="Q6" s="57">
        <v>870</v>
      </c>
      <c r="R6" s="58">
        <v>19600000</v>
      </c>
    </row>
    <row r="7" spans="1:20" s="41" customFormat="1" x14ac:dyDescent="0.25">
      <c r="A7" s="39">
        <f t="shared" ref="A7" si="10">N7</f>
        <v>0</v>
      </c>
      <c r="B7" s="39">
        <f t="shared" ref="B7" si="11">Q7</f>
        <v>618</v>
      </c>
      <c r="C7" s="39">
        <f t="shared" ref="C7" si="12">B7*1.2</f>
        <v>741.6</v>
      </c>
      <c r="D7" s="39">
        <f t="shared" ref="D7" si="13">C7*1.2</f>
        <v>889.92</v>
      </c>
      <c r="E7" s="40">
        <f t="shared" ref="E7" si="14">R7</f>
        <v>17000000</v>
      </c>
      <c r="F7" s="39">
        <f t="shared" ref="F7" si="15">ROUND((E7/B7),0)</f>
        <v>27508</v>
      </c>
      <c r="G7" s="39">
        <f t="shared" ref="G7" si="16">ROUND((E7/C7),0)</f>
        <v>22923</v>
      </c>
      <c r="H7" s="39">
        <f t="shared" ref="H7" si="17">ROUND((E7/D7),0)</f>
        <v>19103</v>
      </c>
      <c r="I7" s="39" t="e">
        <f>#REF!</f>
        <v>#REF!</v>
      </c>
      <c r="J7" s="39">
        <f t="shared" ref="J7" si="18">S7</f>
        <v>0</v>
      </c>
      <c r="O7">
        <v>0</v>
      </c>
      <c r="P7">
        <f t="shared" si="8"/>
        <v>0</v>
      </c>
      <c r="Q7">
        <v>618</v>
      </c>
      <c r="R7" s="2">
        <v>17000000</v>
      </c>
    </row>
    <row r="8" spans="1:20" s="57" customFormat="1" x14ac:dyDescent="0.25">
      <c r="A8" s="55">
        <f t="shared" si="0"/>
        <v>0</v>
      </c>
      <c r="B8" s="55">
        <f t="shared" si="1"/>
        <v>618</v>
      </c>
      <c r="C8" s="55">
        <f t="shared" si="9"/>
        <v>741.6</v>
      </c>
      <c r="D8" s="55">
        <f t="shared" si="2"/>
        <v>889.92</v>
      </c>
      <c r="E8" s="56">
        <f t="shared" si="3"/>
        <v>14000000</v>
      </c>
      <c r="F8" s="55">
        <f t="shared" si="4"/>
        <v>22654</v>
      </c>
      <c r="G8" s="55">
        <f t="shared" si="5"/>
        <v>18878</v>
      </c>
      <c r="H8" s="55">
        <f t="shared" si="6"/>
        <v>15732</v>
      </c>
      <c r="I8" s="55" t="e">
        <f>#REF!</f>
        <v>#REF!</v>
      </c>
      <c r="J8" s="55">
        <f t="shared" si="7"/>
        <v>0</v>
      </c>
      <c r="O8" s="57">
        <v>0</v>
      </c>
      <c r="P8" s="57">
        <f t="shared" si="8"/>
        <v>0</v>
      </c>
      <c r="Q8" s="57">
        <v>618</v>
      </c>
      <c r="R8" s="58">
        <v>14000000</v>
      </c>
    </row>
    <row r="9" spans="1:20" s="41" customFormat="1" x14ac:dyDescent="0.25">
      <c r="A9" s="39">
        <f t="shared" ref="A9:A12" si="19">N9</f>
        <v>0</v>
      </c>
      <c r="B9" s="39">
        <f t="shared" ref="B9:B12" si="20">Q9</f>
        <v>841</v>
      </c>
      <c r="C9" s="39">
        <f t="shared" ref="C9:C12" si="21">B9*1.2</f>
        <v>1009.1999999999999</v>
      </c>
      <c r="D9" s="39">
        <f t="shared" ref="D9:D12" si="22">C9*1.2</f>
        <v>1211.04</v>
      </c>
      <c r="E9" s="40">
        <f t="shared" ref="E9:E12" si="23">R9</f>
        <v>18100000</v>
      </c>
      <c r="F9" s="39">
        <f t="shared" ref="F9:F12" si="24">ROUND((E9/B9),0)</f>
        <v>21522</v>
      </c>
      <c r="G9" s="39">
        <f t="shared" ref="G9:G12" si="25">ROUND((E9/C9),0)</f>
        <v>17935</v>
      </c>
      <c r="H9" s="39">
        <f t="shared" ref="H9:H12" si="26">ROUND((E9/D9),0)</f>
        <v>14946</v>
      </c>
      <c r="I9" s="39" t="e">
        <f>#REF!</f>
        <v>#REF!</v>
      </c>
      <c r="J9" s="39">
        <f t="shared" ref="J9:J12" si="27">S9</f>
        <v>0</v>
      </c>
      <c r="O9">
        <v>0</v>
      </c>
      <c r="P9">
        <f t="shared" si="8"/>
        <v>0</v>
      </c>
      <c r="Q9">
        <v>841</v>
      </c>
      <c r="R9" s="2">
        <v>18100000</v>
      </c>
      <c r="S9" s="42"/>
      <c r="T9" s="42"/>
    </row>
    <row r="10" spans="1:20" s="57" customFormat="1" x14ac:dyDescent="0.25">
      <c r="A10" s="55">
        <f t="shared" si="19"/>
        <v>0</v>
      </c>
      <c r="B10" s="55">
        <f t="shared" si="20"/>
        <v>645</v>
      </c>
      <c r="C10" s="55">
        <f t="shared" si="21"/>
        <v>774</v>
      </c>
      <c r="D10" s="55">
        <f t="shared" si="22"/>
        <v>928.8</v>
      </c>
      <c r="E10" s="56">
        <f t="shared" si="23"/>
        <v>14500000</v>
      </c>
      <c r="F10" s="55">
        <f t="shared" si="24"/>
        <v>22481</v>
      </c>
      <c r="G10" s="55">
        <f t="shared" si="25"/>
        <v>18734</v>
      </c>
      <c r="H10" s="55">
        <f t="shared" si="26"/>
        <v>15612</v>
      </c>
      <c r="I10" s="55" t="e">
        <f>#REF!</f>
        <v>#REF!</v>
      </c>
      <c r="J10" s="55">
        <f t="shared" si="27"/>
        <v>0</v>
      </c>
      <c r="O10" s="57">
        <v>0</v>
      </c>
      <c r="P10" s="57">
        <f t="shared" si="8"/>
        <v>0</v>
      </c>
      <c r="Q10" s="57">
        <v>645</v>
      </c>
      <c r="R10" s="58">
        <v>14500000</v>
      </c>
      <c r="S10" s="59"/>
      <c r="T10" s="59"/>
    </row>
    <row r="11" spans="1:20" x14ac:dyDescent="0.25">
      <c r="A11" s="4">
        <f t="shared" si="19"/>
        <v>0</v>
      </c>
      <c r="B11" s="4">
        <f t="shared" si="20"/>
        <v>0</v>
      </c>
      <c r="C11" s="4">
        <f t="shared" si="21"/>
        <v>0</v>
      </c>
      <c r="D11" s="4">
        <f t="shared" si="22"/>
        <v>0</v>
      </c>
      <c r="E11" s="5">
        <f t="shared" si="23"/>
        <v>0</v>
      </c>
      <c r="F11" s="8" t="e">
        <f t="shared" si="24"/>
        <v>#DIV/0!</v>
      </c>
      <c r="G11" s="8" t="e">
        <f t="shared" si="25"/>
        <v>#DIV/0!</v>
      </c>
      <c r="H11" s="8" t="e">
        <f t="shared" si="26"/>
        <v>#DIV/0!</v>
      </c>
      <c r="I11" s="4" t="e">
        <f>#REF!</f>
        <v>#REF!</v>
      </c>
      <c r="J11" s="4">
        <f t="shared" si="27"/>
        <v>0</v>
      </c>
      <c r="O11">
        <v>0</v>
      </c>
      <c r="P11">
        <f t="shared" si="8"/>
        <v>0</v>
      </c>
      <c r="Q11">
        <f t="shared" ref="Q11" si="28">P11/1.2</f>
        <v>0</v>
      </c>
      <c r="R11" s="2">
        <v>0</v>
      </c>
      <c r="S11" s="43"/>
      <c r="T11" s="43"/>
    </row>
    <row r="12" spans="1:20" x14ac:dyDescent="0.25">
      <c r="A12" s="4">
        <f t="shared" si="19"/>
        <v>0</v>
      </c>
      <c r="B12" s="4">
        <f t="shared" si="20"/>
        <v>0</v>
      </c>
      <c r="C12" s="4">
        <f t="shared" si="21"/>
        <v>0</v>
      </c>
      <c r="D12" s="4">
        <f t="shared" si="22"/>
        <v>0</v>
      </c>
      <c r="E12" s="5">
        <f t="shared" si="23"/>
        <v>0</v>
      </c>
      <c r="F12" s="8" t="e">
        <f t="shared" si="24"/>
        <v>#DIV/0!</v>
      </c>
      <c r="G12" s="8" t="e">
        <f t="shared" si="25"/>
        <v>#DIV/0!</v>
      </c>
      <c r="H12" s="8" t="e">
        <f t="shared" si="26"/>
        <v>#DIV/0!</v>
      </c>
      <c r="I12" s="4" t="e">
        <f>#REF!</f>
        <v>#REF!</v>
      </c>
      <c r="J12" s="4">
        <f t="shared" si="27"/>
        <v>0</v>
      </c>
      <c r="O12">
        <v>0</v>
      </c>
      <c r="P12">
        <f t="shared" ref="P12" si="29">O12/1.2</f>
        <v>0</v>
      </c>
      <c r="Q12">
        <f t="shared" ref="Q12" si="30">P12/1.2</f>
        <v>0</v>
      </c>
      <c r="R12" s="2">
        <v>0</v>
      </c>
      <c r="S12" s="43"/>
      <c r="T12" s="43"/>
    </row>
    <row r="13" spans="1:20" ht="36.75" customHeight="1" x14ac:dyDescent="0.25">
      <c r="A13" s="60" t="s">
        <v>31</v>
      </c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44"/>
      <c r="T13" s="43"/>
    </row>
    <row r="14" spans="1:20" x14ac:dyDescent="0.25">
      <c r="A14" s="4">
        <f t="shared" ref="A14:A23" si="31">N14</f>
        <v>0</v>
      </c>
      <c r="B14" s="4">
        <f t="shared" ref="B14:B23" si="32">Q14</f>
        <v>0</v>
      </c>
      <c r="C14" s="4">
        <f>B14*1.2</f>
        <v>0</v>
      </c>
      <c r="D14" s="4">
        <f t="shared" ref="D14:D23" si="33">C14*1.2</f>
        <v>0</v>
      </c>
      <c r="E14" s="5">
        <f t="shared" ref="E14:E23" si="34">R14</f>
        <v>0</v>
      </c>
      <c r="F14" s="8" t="e">
        <f t="shared" ref="F14:F23" si="35">ROUND((E14/B14),0)</f>
        <v>#DIV/0!</v>
      </c>
      <c r="G14" s="8" t="e">
        <f t="shared" ref="G14:G23" si="36">ROUND((E14/C14),0)</f>
        <v>#DIV/0!</v>
      </c>
      <c r="H14" s="8" t="e">
        <f t="shared" ref="H14:H23" si="37">ROUND((E14/D14),0)</f>
        <v>#DIV/0!</v>
      </c>
      <c r="I14" s="4" t="e">
        <f>#REF!</f>
        <v>#REF!</v>
      </c>
      <c r="J14" s="4">
        <f t="shared" ref="J14:J23" si="38">S14</f>
        <v>0</v>
      </c>
      <c r="O14">
        <v>0</v>
      </c>
      <c r="P14">
        <f t="shared" ref="P14:Q23" si="39">O14/1.2</f>
        <v>0</v>
      </c>
      <c r="Q14">
        <f t="shared" si="39"/>
        <v>0</v>
      </c>
      <c r="R14" s="2">
        <v>0</v>
      </c>
      <c r="S14" s="43"/>
      <c r="T14" s="43"/>
    </row>
    <row r="15" spans="1:20" x14ac:dyDescent="0.25">
      <c r="A15" s="4">
        <f t="shared" si="31"/>
        <v>0</v>
      </c>
      <c r="B15" s="4">
        <f t="shared" si="32"/>
        <v>0</v>
      </c>
      <c r="C15" s="4">
        <f t="shared" ref="C15:C23" si="40">B15*1.2</f>
        <v>0</v>
      </c>
      <c r="D15" s="4">
        <f t="shared" si="33"/>
        <v>0</v>
      </c>
      <c r="E15" s="5">
        <f t="shared" si="34"/>
        <v>0</v>
      </c>
      <c r="F15" s="8" t="e">
        <f t="shared" si="35"/>
        <v>#DIV/0!</v>
      </c>
      <c r="G15" s="8" t="e">
        <f t="shared" si="36"/>
        <v>#DIV/0!</v>
      </c>
      <c r="H15" s="8" t="e">
        <f t="shared" si="37"/>
        <v>#DIV/0!</v>
      </c>
      <c r="I15" s="4" t="e">
        <f>#REF!</f>
        <v>#REF!</v>
      </c>
      <c r="J15" s="4">
        <f t="shared" si="38"/>
        <v>0</v>
      </c>
      <c r="O15">
        <v>0</v>
      </c>
      <c r="P15">
        <f t="shared" si="39"/>
        <v>0</v>
      </c>
      <c r="Q15">
        <f t="shared" si="39"/>
        <v>0</v>
      </c>
      <c r="R15" s="2">
        <v>0</v>
      </c>
      <c r="S15" s="43"/>
      <c r="T15" s="43"/>
    </row>
    <row r="16" spans="1:20" x14ac:dyDescent="0.25">
      <c r="A16" s="4">
        <f t="shared" si="31"/>
        <v>0</v>
      </c>
      <c r="B16" s="4">
        <f t="shared" si="32"/>
        <v>0</v>
      </c>
      <c r="C16" s="4">
        <f t="shared" si="40"/>
        <v>0</v>
      </c>
      <c r="D16" s="4">
        <f t="shared" si="33"/>
        <v>0</v>
      </c>
      <c r="E16" s="5">
        <f t="shared" si="34"/>
        <v>0</v>
      </c>
      <c r="F16" s="8" t="e">
        <f t="shared" si="35"/>
        <v>#DIV/0!</v>
      </c>
      <c r="G16" s="8" t="e">
        <f t="shared" si="36"/>
        <v>#DIV/0!</v>
      </c>
      <c r="H16" s="8" t="e">
        <f t="shared" si="37"/>
        <v>#DIV/0!</v>
      </c>
      <c r="I16" s="4" t="e">
        <f>#REF!</f>
        <v>#REF!</v>
      </c>
      <c r="J16" s="4">
        <f t="shared" si="38"/>
        <v>0</v>
      </c>
      <c r="O16">
        <v>0</v>
      </c>
      <c r="P16">
        <f t="shared" si="39"/>
        <v>0</v>
      </c>
      <c r="Q16">
        <f t="shared" si="39"/>
        <v>0</v>
      </c>
      <c r="R16" s="2">
        <v>0</v>
      </c>
      <c r="S16" s="43"/>
      <c r="T16" s="43"/>
    </row>
    <row r="17" spans="1:25" x14ac:dyDescent="0.25">
      <c r="A17" s="4">
        <f t="shared" si="31"/>
        <v>0</v>
      </c>
      <c r="B17" s="4">
        <f t="shared" si="32"/>
        <v>0</v>
      </c>
      <c r="C17" s="4">
        <f t="shared" si="40"/>
        <v>0</v>
      </c>
      <c r="D17" s="4">
        <f t="shared" si="33"/>
        <v>0</v>
      </c>
      <c r="E17" s="5">
        <f t="shared" si="34"/>
        <v>0</v>
      </c>
      <c r="F17" s="8" t="e">
        <f t="shared" si="35"/>
        <v>#DIV/0!</v>
      </c>
      <c r="G17" s="8" t="e">
        <f t="shared" si="36"/>
        <v>#DIV/0!</v>
      </c>
      <c r="H17" s="8" t="e">
        <f t="shared" si="37"/>
        <v>#DIV/0!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f t="shared" si="39"/>
        <v>0</v>
      </c>
      <c r="R17" s="2">
        <v>0</v>
      </c>
      <c r="S17" s="43"/>
      <c r="T17" s="43"/>
    </row>
    <row r="18" spans="1:25" x14ac:dyDescent="0.25">
      <c r="A18" s="4">
        <f t="shared" si="31"/>
        <v>0</v>
      </c>
      <c r="B18" s="4">
        <f t="shared" si="32"/>
        <v>0</v>
      </c>
      <c r="C18" s="4">
        <f t="shared" si="40"/>
        <v>0</v>
      </c>
      <c r="D18" s="4">
        <f t="shared" si="33"/>
        <v>0</v>
      </c>
      <c r="E18" s="5">
        <f t="shared" si="34"/>
        <v>0</v>
      </c>
      <c r="F18" s="8" t="e">
        <f t="shared" si="35"/>
        <v>#DIV/0!</v>
      </c>
      <c r="G18" s="8" t="e">
        <f t="shared" si="36"/>
        <v>#DIV/0!</v>
      </c>
      <c r="H18" s="8" t="e">
        <f t="shared" si="37"/>
        <v>#DIV/0!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f t="shared" si="39"/>
        <v>0</v>
      </c>
      <c r="R18" s="2">
        <v>0</v>
      </c>
      <c r="S18" s="43"/>
      <c r="T18" s="43"/>
    </row>
    <row r="19" spans="1:25" x14ac:dyDescent="0.25">
      <c r="A19" s="4">
        <f t="shared" si="31"/>
        <v>0</v>
      </c>
      <c r="B19" s="4">
        <f t="shared" si="32"/>
        <v>0</v>
      </c>
      <c r="C19" s="4">
        <f t="shared" si="40"/>
        <v>0</v>
      </c>
      <c r="D19" s="4">
        <f t="shared" si="33"/>
        <v>0</v>
      </c>
      <c r="E19" s="5">
        <f t="shared" si="34"/>
        <v>0</v>
      </c>
      <c r="F19" s="8" t="e">
        <f t="shared" si="35"/>
        <v>#DIV/0!</v>
      </c>
      <c r="G19" s="8" t="e">
        <f t="shared" si="36"/>
        <v>#DIV/0!</v>
      </c>
      <c r="H19" s="8" t="e">
        <f t="shared" si="37"/>
        <v>#DIV/0!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f t="shared" si="39"/>
        <v>0</v>
      </c>
      <c r="R19" s="2">
        <v>0</v>
      </c>
      <c r="S19" s="43"/>
      <c r="T19" s="43"/>
      <c r="U19" t="s">
        <v>38</v>
      </c>
    </row>
    <row r="20" spans="1:25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8" t="e">
        <f t="shared" si="35"/>
        <v>#DIV/0!</v>
      </c>
      <c r="G20" s="8" t="e">
        <f t="shared" si="36"/>
        <v>#DIV/0!</v>
      </c>
      <c r="H20" s="8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  <c r="S20" s="43"/>
      <c r="T20" s="43"/>
      <c r="U20" t="s">
        <v>39</v>
      </c>
    </row>
    <row r="21" spans="1:25" ht="15.75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8" t="e">
        <f t="shared" si="35"/>
        <v>#DIV/0!</v>
      </c>
      <c r="G21" s="8" t="e">
        <f t="shared" si="36"/>
        <v>#DIV/0!</v>
      </c>
      <c r="H21" s="8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  <c r="S21" s="43"/>
      <c r="T21" s="43"/>
      <c r="U21" s="18"/>
    </row>
    <row r="22" spans="1:25" x14ac:dyDescent="0.25">
      <c r="A22" s="4">
        <f t="shared" si="31"/>
        <v>0</v>
      </c>
      <c r="B22" s="4">
        <f t="shared" si="32"/>
        <v>0</v>
      </c>
      <c r="C22" s="4">
        <f t="shared" si="40"/>
        <v>0</v>
      </c>
      <c r="D22" s="4">
        <f t="shared" si="33"/>
        <v>0</v>
      </c>
      <c r="E22" s="5">
        <f t="shared" si="34"/>
        <v>0</v>
      </c>
      <c r="F22" s="8" t="e">
        <f t="shared" si="35"/>
        <v>#DIV/0!</v>
      </c>
      <c r="G22" s="8" t="e">
        <f t="shared" si="36"/>
        <v>#DIV/0!</v>
      </c>
      <c r="H22" s="8" t="e">
        <f t="shared" si="37"/>
        <v>#DIV/0!</v>
      </c>
      <c r="I22" s="4" t="e">
        <f>#REF!</f>
        <v>#REF!</v>
      </c>
      <c r="J22" s="4">
        <f t="shared" si="38"/>
        <v>0</v>
      </c>
      <c r="O22">
        <v>0</v>
      </c>
      <c r="P22">
        <f t="shared" si="39"/>
        <v>0</v>
      </c>
      <c r="Q22">
        <f t="shared" si="39"/>
        <v>0</v>
      </c>
      <c r="R22" s="2">
        <v>0</v>
      </c>
      <c r="S22" s="43"/>
      <c r="T22" s="43"/>
      <c r="U22" t="s">
        <v>36</v>
      </c>
    </row>
    <row r="23" spans="1:25" ht="15.75" thickBot="1" x14ac:dyDescent="0.3">
      <c r="A23" s="4">
        <f t="shared" si="31"/>
        <v>0</v>
      </c>
      <c r="B23" s="4">
        <f t="shared" si="32"/>
        <v>0</v>
      </c>
      <c r="C23" s="4">
        <f t="shared" si="40"/>
        <v>0</v>
      </c>
      <c r="D23" s="4">
        <f t="shared" si="33"/>
        <v>0</v>
      </c>
      <c r="E23" s="5">
        <f t="shared" si="34"/>
        <v>0</v>
      </c>
      <c r="F23" s="8" t="e">
        <f t="shared" si="35"/>
        <v>#DIV/0!</v>
      </c>
      <c r="G23" s="8" t="e">
        <f t="shared" si="36"/>
        <v>#DIV/0!</v>
      </c>
      <c r="H23" s="8" t="e">
        <f t="shared" si="37"/>
        <v>#DIV/0!</v>
      </c>
      <c r="I23" s="4" t="e">
        <f>#REF!</f>
        <v>#REF!</v>
      </c>
      <c r="J23" s="4">
        <f t="shared" si="38"/>
        <v>0</v>
      </c>
      <c r="O23">
        <v>0</v>
      </c>
      <c r="P23">
        <f t="shared" si="39"/>
        <v>0</v>
      </c>
      <c r="Q23">
        <f t="shared" si="39"/>
        <v>0</v>
      </c>
      <c r="R23" s="2">
        <v>0</v>
      </c>
      <c r="S23" s="43"/>
      <c r="T23" s="43"/>
    </row>
    <row r="24" spans="1:25" ht="15.75" x14ac:dyDescent="0.25">
      <c r="S24" s="44"/>
      <c r="T24" s="44"/>
      <c r="U24" s="45" t="s">
        <v>13</v>
      </c>
      <c r="V24" s="19"/>
      <c r="W24" s="20">
        <v>24600</v>
      </c>
      <c r="X24" s="21" t="s">
        <v>32</v>
      </c>
    </row>
    <row r="25" spans="1:25" ht="38.25" customHeight="1" x14ac:dyDescent="0.25">
      <c r="S25" s="9"/>
      <c r="T25" s="9"/>
      <c r="U25" s="22" t="s">
        <v>14</v>
      </c>
      <c r="V25" s="17"/>
      <c r="W25" s="16">
        <v>2800</v>
      </c>
      <c r="X25" s="23"/>
    </row>
    <row r="26" spans="1:25" ht="15.75" x14ac:dyDescent="0.25">
      <c r="S26" s="9"/>
      <c r="T26" s="9"/>
      <c r="U26" s="24" t="s">
        <v>15</v>
      </c>
      <c r="V26" s="17"/>
      <c r="W26" s="16">
        <f>W24-W25</f>
        <v>21800</v>
      </c>
      <c r="X26" s="23"/>
    </row>
    <row r="27" spans="1:25" ht="15.75" x14ac:dyDescent="0.25">
      <c r="G27" s="6"/>
      <c r="H27" s="6"/>
      <c r="S27" s="9"/>
      <c r="T27" s="9"/>
      <c r="U27" s="24" t="s">
        <v>16</v>
      </c>
      <c r="V27" s="17"/>
      <c r="W27" s="16">
        <f>W25</f>
        <v>2800</v>
      </c>
      <c r="X27" s="23"/>
    </row>
    <row r="28" spans="1:25" ht="15.75" x14ac:dyDescent="0.25">
      <c r="S28" s="9"/>
      <c r="T28" s="9"/>
      <c r="U28" s="24" t="s">
        <v>17</v>
      </c>
      <c r="V28" s="46"/>
      <c r="W28" s="47">
        <f>X28-X29</f>
        <v>16</v>
      </c>
      <c r="X28" s="25">
        <v>2023</v>
      </c>
    </row>
    <row r="29" spans="1:25" ht="15.75" x14ac:dyDescent="0.25">
      <c r="S29" s="9"/>
      <c r="T29" s="9"/>
      <c r="U29" s="24" t="s">
        <v>18</v>
      </c>
      <c r="V29" s="46"/>
      <c r="W29" s="47">
        <f>W30-W28</f>
        <v>44</v>
      </c>
      <c r="X29" s="25">
        <v>2007</v>
      </c>
      <c r="Y29" s="6" t="s">
        <v>41</v>
      </c>
    </row>
    <row r="30" spans="1:25" ht="15.75" x14ac:dyDescent="0.25">
      <c r="S30" s="9"/>
      <c r="T30" s="9"/>
      <c r="U30" s="24" t="s">
        <v>19</v>
      </c>
      <c r="V30" s="46"/>
      <c r="W30" s="47">
        <v>60</v>
      </c>
      <c r="X30" s="25"/>
    </row>
    <row r="31" spans="1:25" ht="39" customHeight="1" x14ac:dyDescent="0.25">
      <c r="P31" s="61"/>
      <c r="Q31" s="61"/>
      <c r="R31" s="61"/>
      <c r="S31" s="61"/>
      <c r="T31" s="61"/>
      <c r="U31" s="22" t="s">
        <v>20</v>
      </c>
      <c r="V31" s="46"/>
      <c r="W31" s="47">
        <f>90*W28/W30</f>
        <v>24</v>
      </c>
      <c r="X31" s="25"/>
    </row>
    <row r="32" spans="1:25" ht="15.75" x14ac:dyDescent="0.25">
      <c r="Q32" s="4" t="s">
        <v>31</v>
      </c>
      <c r="R32" s="4">
        <v>15700000</v>
      </c>
      <c r="S32" s="4" t="s">
        <v>40</v>
      </c>
      <c r="U32" s="24"/>
      <c r="V32" s="48"/>
      <c r="W32" s="49">
        <f>W31%</f>
        <v>0.24</v>
      </c>
      <c r="X32" s="26"/>
    </row>
    <row r="33" spans="15:25" ht="15.75" x14ac:dyDescent="0.25">
      <c r="P33" s="13"/>
      <c r="Q33" s="13"/>
      <c r="R33" s="13"/>
      <c r="S33" s="13"/>
      <c r="T33" s="11"/>
      <c r="U33" s="24" t="s">
        <v>21</v>
      </c>
      <c r="V33" s="17"/>
      <c r="W33" s="16">
        <f>W27*W32</f>
        <v>672</v>
      </c>
      <c r="X33" s="23"/>
    </row>
    <row r="34" spans="15:25" ht="15.75" x14ac:dyDescent="0.25">
      <c r="R34" s="14"/>
      <c r="S34" s="14"/>
      <c r="U34" s="24" t="s">
        <v>22</v>
      </c>
      <c r="V34" s="17"/>
      <c r="W34" s="16">
        <f>W27-W33</f>
        <v>2128</v>
      </c>
      <c r="X34" s="23"/>
    </row>
    <row r="35" spans="15:25" ht="15.75" x14ac:dyDescent="0.25">
      <c r="R35" s="6"/>
      <c r="S35" s="15"/>
      <c r="U35" s="24" t="s">
        <v>15</v>
      </c>
      <c r="V35" s="17"/>
      <c r="W35" s="16">
        <f>W26</f>
        <v>21800</v>
      </c>
      <c r="X35" s="23"/>
    </row>
    <row r="36" spans="15:25" ht="15.75" x14ac:dyDescent="0.25">
      <c r="R36" s="6"/>
      <c r="S36" s="15"/>
      <c r="U36" s="24"/>
      <c r="V36" s="17"/>
      <c r="W36" s="16"/>
      <c r="X36" s="23"/>
    </row>
    <row r="37" spans="15:25" ht="15.75" x14ac:dyDescent="0.25">
      <c r="R37" s="6"/>
      <c r="S37" s="15"/>
      <c r="U37" s="24" t="s">
        <v>23</v>
      </c>
      <c r="V37" s="17"/>
      <c r="W37" s="16">
        <f>W35+W34</f>
        <v>23928</v>
      </c>
      <c r="X37" s="23"/>
    </row>
    <row r="38" spans="15:25" ht="15.75" x14ac:dyDescent="0.25">
      <c r="S38" s="9"/>
      <c r="T38" s="9"/>
      <c r="U38" s="24"/>
      <c r="V38" s="46"/>
      <c r="W38" s="47"/>
      <c r="X38" s="25"/>
    </row>
    <row r="39" spans="15:25" ht="15.75" x14ac:dyDescent="0.25">
      <c r="S39" s="9"/>
      <c r="T39" s="9"/>
      <c r="U39" s="27" t="s">
        <v>33</v>
      </c>
      <c r="V39" s="50"/>
      <c r="W39" s="47">
        <v>836</v>
      </c>
      <c r="X39" s="25" t="s">
        <v>35</v>
      </c>
    </row>
    <row r="40" spans="15:25" ht="15.75" x14ac:dyDescent="0.25">
      <c r="P40" s="12"/>
      <c r="S40" s="9"/>
      <c r="T40" s="10"/>
      <c r="U40" s="27" t="s">
        <v>29</v>
      </c>
      <c r="V40" s="50"/>
      <c r="W40" s="51">
        <f>W37*W39+X41</f>
        <v>20003808</v>
      </c>
      <c r="X40" s="28"/>
    </row>
    <row r="41" spans="15:25" ht="15.75" x14ac:dyDescent="0.25">
      <c r="S41" s="10"/>
      <c r="T41" s="9"/>
      <c r="U41" s="27" t="s">
        <v>37</v>
      </c>
      <c r="V41" s="52"/>
      <c r="W41" s="16"/>
      <c r="X41" s="29"/>
    </row>
    <row r="42" spans="15:25" ht="23.25" customHeight="1" x14ac:dyDescent="0.25">
      <c r="P42" s="4"/>
      <c r="Q42" s="4"/>
      <c r="R42" s="4"/>
      <c r="S42" s="4"/>
      <c r="T42" s="9"/>
      <c r="U42" s="30" t="s">
        <v>34</v>
      </c>
      <c r="V42" s="52"/>
      <c r="W42" s="16">
        <f>W40+W41</f>
        <v>20003808</v>
      </c>
      <c r="X42" s="31"/>
    </row>
    <row r="43" spans="15:25" ht="15.75" x14ac:dyDescent="0.25">
      <c r="O43" s="9"/>
      <c r="P43" s="9"/>
      <c r="Q43" s="9"/>
      <c r="R43" s="9"/>
      <c r="S43" s="9"/>
      <c r="T43" s="9"/>
      <c r="U43" s="27" t="s">
        <v>24</v>
      </c>
      <c r="V43" s="50"/>
      <c r="W43" s="51">
        <f>W42*0.9</f>
        <v>18003427.199999999</v>
      </c>
      <c r="X43" s="25"/>
      <c r="Y43" s="14"/>
    </row>
    <row r="44" spans="15:25" ht="15.75" x14ac:dyDescent="0.25">
      <c r="U44" s="27" t="s">
        <v>25</v>
      </c>
      <c r="V44" s="50"/>
      <c r="W44" s="51">
        <f>W42*0.8</f>
        <v>16003046.4</v>
      </c>
      <c r="X44" s="31"/>
    </row>
    <row r="45" spans="15:25" ht="15.75" x14ac:dyDescent="0.25">
      <c r="U45" s="27" t="s">
        <v>26</v>
      </c>
      <c r="V45" s="50"/>
      <c r="W45" s="51">
        <f>W25*W39</f>
        <v>2340800</v>
      </c>
      <c r="X45" s="32"/>
      <c r="Y45" s="14"/>
    </row>
    <row r="46" spans="15:25" ht="15.75" x14ac:dyDescent="0.25">
      <c r="U46" s="24" t="s">
        <v>27</v>
      </c>
      <c r="V46" s="46"/>
      <c r="W46" s="53"/>
      <c r="X46" s="31"/>
    </row>
    <row r="47" spans="15:25" ht="15.75" x14ac:dyDescent="0.25">
      <c r="U47" s="33" t="s">
        <v>28</v>
      </c>
      <c r="V47" s="53"/>
      <c r="W47" s="54">
        <f>W40*0.03/12</f>
        <v>50009.52</v>
      </c>
      <c r="X47" s="34"/>
    </row>
    <row r="48" spans="15:25" x14ac:dyDescent="0.25">
      <c r="R48" s="6"/>
      <c r="S48" s="6"/>
      <c r="U48" s="35"/>
      <c r="V48" s="44"/>
      <c r="W48" s="44"/>
      <c r="X48" s="34"/>
    </row>
    <row r="49" spans="21:24" x14ac:dyDescent="0.25">
      <c r="U49" s="35"/>
      <c r="V49" s="44"/>
      <c r="W49" s="44"/>
      <c r="X49" s="34"/>
    </row>
    <row r="50" spans="21:24" ht="15.75" thickBot="1" x14ac:dyDescent="0.3">
      <c r="U50" s="36"/>
      <c r="V50" s="37"/>
      <c r="W50" s="37"/>
      <c r="X50" s="38"/>
    </row>
  </sheetData>
  <mergeCells count="3">
    <mergeCell ref="A13:R13"/>
    <mergeCell ref="A2:R2"/>
    <mergeCell ref="P31:T31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A36" sqref="AA36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0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F2" sqref="F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DESK-28 VASTUKALA</cp:lastModifiedBy>
  <cp:lastPrinted>2019-11-05T06:14:02Z</cp:lastPrinted>
  <dcterms:created xsi:type="dcterms:W3CDTF">2018-02-17T10:36:41Z</dcterms:created>
  <dcterms:modified xsi:type="dcterms:W3CDTF">2023-12-25T07:30:50Z</dcterms:modified>
</cp:coreProperties>
</file>