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Anil Paikrao\"/>
    </mc:Choice>
  </mc:AlternateContent>
  <bookViews>
    <workbookView xWindow="0" yWindow="0" windowWidth="15360" windowHeight="7755" tabRatio="932"/>
  </bookViews>
  <sheets>
    <sheet name="Depreciation" sheetId="25" r:id="rId1"/>
    <sheet name="Calculation" sheetId="23" r:id="rId2"/>
    <sheet name="Sale plan" sheetId="24" r:id="rId3"/>
    <sheet name="20-20" sheetId="4" r:id="rId4"/>
    <sheet name="Sheet1" sheetId="13" r:id="rId5"/>
    <sheet name="Sheet2" sheetId="40" r:id="rId6"/>
    <sheet name="Sheet3" sheetId="41" r:id="rId7"/>
    <sheet name="Sheet4" sheetId="38" r:id="rId8"/>
    <sheet name="MB" sheetId="42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42" l="1"/>
  <c r="G7" i="42"/>
  <c r="G8" i="42"/>
  <c r="G9" i="42"/>
  <c r="G10" i="42"/>
  <c r="G11" i="42"/>
  <c r="G6" i="42"/>
  <c r="D27" i="23"/>
  <c r="G12" i="42" l="1"/>
  <c r="C14" i="25"/>
  <c r="C18" i="25" l="1"/>
  <c r="O24" i="4" l="1"/>
  <c r="N8" i="24" l="1"/>
  <c r="N7" i="24"/>
  <c r="N6" i="24"/>
  <c r="N5" i="24"/>
  <c r="I23" i="4" l="1"/>
  <c r="O29" i="24"/>
  <c r="C15" i="25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7" i="4"/>
  <c r="P19" i="4" l="1"/>
  <c r="Q19" i="4" s="1"/>
  <c r="P8" i="4"/>
  <c r="P9" i="4"/>
  <c r="Q10" i="4"/>
  <c r="P10" i="4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B12" i="4"/>
  <c r="C12" i="4" s="1"/>
  <c r="D12" i="4" s="1"/>
  <c r="B13" i="4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B15" i="4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30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C20" i="23" l="1"/>
  <c r="B20" i="23" s="1"/>
  <c r="C25" i="23"/>
  <c r="C21" i="23"/>
  <c r="J19" i="4" l="1"/>
  <c r="I19" i="4"/>
  <c r="E19" i="4"/>
  <c r="A19" i="4"/>
  <c r="Q18" i="4"/>
  <c r="J18" i="4"/>
  <c r="I18" i="4"/>
  <c r="E18" i="4"/>
  <c r="A18" i="4"/>
  <c r="Q17" i="4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<sst xmlns="http://schemas.openxmlformats.org/spreadsheetml/2006/main" count="130" uniqueCount="100">
  <si>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</si>
  <si>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</si>
  <si>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</si>
  <si>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</si>
  <si>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</si>
  <si>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</si>
  <si>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</si>
  <si>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</si>
  <si>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</si>
  <si>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</si>
  <si>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</si>
  <si>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</si>
  <si>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</si>
  <si>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</si>
  <si>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</si>
  <si>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</si>
  <si>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</si>
  <si>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</si>
  <si>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</si>
  <si>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</si>
  <si>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</si>
  <si>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</si>
  <si>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</si>
  <si>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</si>
  <si>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</si>
  <si>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</si>
  <si>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</si>
  <si>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</si>
  <si>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</si>
  <si>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</si>
  <si>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</si>
  <si>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</si>
  <si>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</si>
  <si>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</si>
  <si>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</si>
  <si>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</si>
  <si>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</si>
  <si>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</si>
  <si>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</si>
  <si>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</si>
  <si>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</si>
  <si>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</si>
  <si>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</si>
  <si>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</si>
  <si>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</si>
  <si>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</si>
  <si>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</si>
  <si>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</si>
  <si>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</si>
  <si>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</si>
  <si>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</si>
  <si>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</si>
  <si>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</si>
  <si>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</si>
  <si>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</si>
  <si>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</si>
  <si>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</si>
  <si>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</si>
  <si>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</si>
  <si>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</si>
  <si>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</si>
  <si>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</si>
  <si>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</si>
  <si>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</si>
  <si>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</si>
  <si>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</si>
  <si>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</si>
  <si>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</si>
  <si>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</si>
  <si>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</si>
  <si>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</si>
  <si>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</si>
  <si>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</si>
  <si>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</si>
  <si>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</si>
  <si>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</si>
  <si>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</si>
  <si>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</si>
  <si>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</si>
  <si>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</si>
  <si>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</si>
  <si>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</si>
  <si>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</si>
  <si>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</si>
  <si>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</si>
  <si>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</si>
  <si>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</si>
  <si>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</si>
  <si>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</si>
  <si>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</si>
  <si>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</si>
  <si>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</si>
  <si>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</si>
  <si>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</si>
  <si>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</si>
  <si>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</si>
  <si>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</si>
  <si>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 </t>
  </si>
  <si>
    <t>BA</t>
  </si>
  <si>
    <t>rate on 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</si>
</sst>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66" fontId="7" fillId="0" borderId="0" xfId="0" applyNumberFormat="1" applyFo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223216</xdr:colOff>
      <xdr:row>28</xdr:row>
      <xdr:rowOff>117613</xdr:rowOff>
    </xdr:from>
    <xdr:to>
      <xdr:col>16</xdr:col>
      <xdr:colOff>470866</xdr:colOff>
      <xdr:row>48</xdr:row>
      <xdr:rowOff>146188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3607" y="5451613"/>
          <a:ext cx="5763868" cy="3573532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12</xdr:row>
      <xdr:rowOff>76200</xdr:rowOff>
    </xdr:from>
    <xdr:to>
      <xdr:col>9</xdr:col>
      <xdr:colOff>438150</xdr:colOff>
      <xdr:row>34</xdr:row>
      <xdr:rowOff>142875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362200"/>
          <a:ext cx="5734050" cy="42576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</xdr:row>
      <xdr:rowOff>161925</xdr:rowOff>
    </xdr:from>
    <xdr:to>
      <xdr:col>9</xdr:col>
      <xdr:colOff>447675</xdr:colOff>
      <xdr:row>21</xdr:row>
      <xdr:rowOff>47625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352425"/>
          <a:ext cx="5734050" cy="36957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16</xdr:row>
      <xdr:rowOff>57150</xdr:rowOff>
    </xdr:from>
    <xdr:to>
      <xdr:col>9</xdr:col>
      <xdr:colOff>542925</xdr:colOff>
      <xdr:row>37</xdr:row>
      <xdr:rowOff>142875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105150"/>
          <a:ext cx="5734050" cy="40862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abSelected="1" zoomScale="85" zoomScaleNormal="85" workbookViewId="0">
      <selection activeCell="E14" sqref="E14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33535</v>
      </c>
      <c r="F2" s="75"/>
      <c r="G2" s="120" t="s">
        <v>76</v>
      </c>
      <c r="H2" s="121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31500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31500</v>
      </c>
      <c r="D5" s="57" t="s">
        <v>61</v>
      </c>
      <c r="E5" s="58">
        <f>ROUND(C5/10.764,0)</f>
        <v>2926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9800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21700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0.33</v>
      </c>
      <c r="D8" s="102">
        <f>1-C8</f>
        <v>0.66999999999999993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14539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24339</v>
      </c>
      <c r="D10" s="57" t="s">
        <v>61</v>
      </c>
      <c r="E10" s="58">
        <f>ROUND(C10/10.764,0)</f>
        <v>2261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2023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1990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33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27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521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E10*C16</f>
        <v>1177981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1042000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zoomScaleNormal="100" workbookViewId="0">
      <selection activeCell="F11" sqref="F11"/>
    </sheetView>
  </sheetViews>
  <sheetFormatPr defaultRowHeight="15"/>
  <cols>
    <col min="1" max="1" width="21.7109375" bestFit="1" customWidth="1"/>
    <col min="2" max="2" width="15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C2" s="16">
        <v>0</v>
      </c>
      <c r="D2" s="17"/>
      <c r="F2" s="78"/>
      <c r="G2" s="78"/>
    </row>
    <row r="3" spans="1:8">
      <c r="A3" s="15" t="s">
        <v>13</v>
      </c>
      <c r="B3" s="19"/>
      <c r="C3" s="20">
        <v>3700</v>
      </c>
      <c r="D3" s="21" t="s">
        <v>99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1700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33</v>
      </c>
      <c r="D7" s="25"/>
      <c r="F7" s="78"/>
      <c r="G7" s="78"/>
    </row>
    <row r="8" spans="1:8">
      <c r="A8" s="15" t="s">
        <v>18</v>
      </c>
      <c r="B8" s="24"/>
      <c r="C8" s="25">
        <v>27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49.5</v>
      </c>
      <c r="D10" s="25"/>
      <c r="F10" s="78"/>
      <c r="G10" s="78"/>
    </row>
    <row r="11" spans="1:8">
      <c r="A11" s="15"/>
      <c r="B11" s="26"/>
      <c r="C11" s="27">
        <f>C10%</f>
        <v>0.495</v>
      </c>
      <c r="D11" s="27"/>
      <c r="E11" s="75"/>
      <c r="F11" s="78"/>
      <c r="G11" s="78"/>
    </row>
    <row r="12" spans="1:8">
      <c r="A12" s="15" t="s">
        <v>21</v>
      </c>
      <c r="B12" s="19"/>
      <c r="C12" s="20">
        <f>C6*C11</f>
        <v>990</v>
      </c>
      <c r="D12" s="23"/>
      <c r="F12" s="78"/>
      <c r="G12" s="78"/>
    </row>
    <row r="13" spans="1:8">
      <c r="A13" s="15" t="s">
        <v>22</v>
      </c>
      <c r="B13" s="19"/>
      <c r="C13" s="20">
        <f>C6-C12</f>
        <v>1010</v>
      </c>
      <c r="D13" s="23"/>
      <c r="F13" s="78"/>
      <c r="G13" s="78"/>
    </row>
    <row r="14" spans="1:8">
      <c r="A14" s="15" t="s">
        <v>15</v>
      </c>
      <c r="B14" s="19"/>
      <c r="C14" s="20">
        <f>C5</f>
        <v>1700</v>
      </c>
      <c r="D14" s="23"/>
      <c r="F14" s="118"/>
      <c r="G14" s="118"/>
    </row>
    <row r="15" spans="1:8">
      <c r="B15" s="19"/>
      <c r="C15" s="20"/>
      <c r="D15" s="23"/>
      <c r="F15" s="78"/>
      <c r="G15" s="118"/>
    </row>
    <row r="16" spans="1:8">
      <c r="A16" s="28" t="s">
        <v>23</v>
      </c>
      <c r="B16" s="29"/>
      <c r="C16" s="21">
        <f>C14+C13</f>
        <v>2710</v>
      </c>
      <c r="D16" s="21"/>
      <c r="E16" s="61"/>
      <c r="F16" s="78"/>
      <c r="G16" s="118"/>
    </row>
    <row r="17" spans="1:8">
      <c r="B17" s="24"/>
      <c r="C17" s="25"/>
      <c r="D17" s="25"/>
      <c r="F17" s="78"/>
      <c r="G17" s="118"/>
      <c r="H17" s="119"/>
    </row>
    <row r="18" spans="1:8" ht="16.5">
      <c r="A18" s="28" t="s">
        <v>98</v>
      </c>
      <c r="B18" s="7"/>
      <c r="C18" s="76">
        <v>521</v>
      </c>
      <c r="D18" s="76"/>
      <c r="E18" s="77"/>
      <c r="F18" s="78"/>
      <c r="G18" s="78"/>
    </row>
    <row r="19" spans="1:8">
      <c r="A19" s="15"/>
      <c r="B19" s="6"/>
      <c r="C19" s="30">
        <f>C18*C16</f>
        <v>1411910</v>
      </c>
      <c r="D19" s="78" t="s">
        <v>68</v>
      </c>
      <c r="E19" s="30"/>
      <c r="F19" s="78"/>
      <c r="G19" s="118"/>
    </row>
    <row r="20" spans="1:8">
      <c r="A20" s="15"/>
      <c r="B20" s="61">
        <f>C20*90</f>
        <v>120718305</v>
      </c>
      <c r="C20" s="31">
        <f>C19*95%</f>
        <v>1341314.5</v>
      </c>
      <c r="D20" s="78" t="s">
        <v>24</v>
      </c>
      <c r="E20" s="31"/>
      <c r="F20" s="78"/>
      <c r="G20" s="118"/>
    </row>
    <row r="21" spans="1:8">
      <c r="A21" s="15"/>
      <c r="C21" s="31">
        <f>C19*80%</f>
        <v>1129528</v>
      </c>
      <c r="D21" s="78" t="s">
        <v>25</v>
      </c>
      <c r="E21" s="31"/>
      <c r="F21" s="78"/>
      <c r="G21" s="78"/>
    </row>
    <row r="22" spans="1:8">
      <c r="A22" s="15"/>
      <c r="F22" s="78"/>
      <c r="G22" s="78"/>
    </row>
    <row r="23" spans="1:8">
      <c r="A23" s="32" t="s">
        <v>26</v>
      </c>
      <c r="B23" s="33"/>
      <c r="C23" s="34">
        <f>C4*C18</f>
        <v>1042000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2941.4791666666665</v>
      </c>
      <c r="D25" s="31"/>
    </row>
    <row r="26" spans="1:8">
      <c r="C26" s="31"/>
      <c r="D26" s="31"/>
    </row>
    <row r="27" spans="1:8">
      <c r="C27" s="30">
        <v>48.42</v>
      </c>
      <c r="D27" s="123">
        <f>C27*10.764</f>
        <v>521.19287999999995</v>
      </c>
    </row>
    <row r="28" spans="1:8">
      <c r="C28"/>
      <c r="D28"/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2"/>
      <c r="L1" s="122"/>
      <c r="M1" s="122"/>
      <c r="N1" s="122"/>
      <c r="O1" s="122"/>
      <c r="P1" s="122"/>
      <c r="Q1" s="122"/>
      <c r="R1" s="122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H10" zoomScaleNormal="100" workbookViewId="0">
      <selection activeCell="Q24" sqref="Q24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5700000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>
        <v>1355</v>
      </c>
      <c r="Q6" s="75">
        <v>0</v>
      </c>
      <c r="R6" s="2">
        <v>5700000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5">
        <v>0</v>
      </c>
      <c r="P7" s="75">
        <f t="shared" ref="P7" si="10">O7/1.2</f>
        <v>0</v>
      </c>
      <c r="Q7" s="75"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5">
        <v>0</v>
      </c>
      <c r="P8" s="75">
        <f t="shared" ref="P8" si="11">O8/1.2</f>
        <v>0</v>
      </c>
      <c r="Q8" s="75"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5">
        <v>0</v>
      </c>
      <c r="P9" s="75">
        <f t="shared" ref="P9" si="12">O9/1.2</f>
        <v>0</v>
      </c>
      <c r="Q9" s="75"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 t="str">
        <f t="shared" si="4"/>
        <v xml:space="preserve"> </v>
      </c>
      <c r="F10" s="4" t="e">
        <f t="shared" si="5"/>
        <v>#VALUE!</v>
      </c>
      <c r="G10" s="4" t="e">
        <f t="shared" si="6"/>
        <v>#VALUE!</v>
      </c>
      <c r="H10" s="4" t="e">
        <f t="shared" si="7"/>
        <v>#VALUE!</v>
      </c>
      <c r="I10" s="4">
        <f t="shared" si="8"/>
        <v>0</v>
      </c>
      <c r="J10" s="4">
        <f t="shared" si="9"/>
        <v>0</v>
      </c>
      <c r="O10" s="75">
        <v>0</v>
      </c>
      <c r="P10" s="75">
        <f t="shared" ref="P10" si="13">O10/1.2</f>
        <v>0</v>
      </c>
      <c r="Q10" s="75">
        <f t="shared" ref="Q10" si="14">P10/1.2</f>
        <v>0</v>
      </c>
      <c r="R10" s="2" t="s">
        <v>97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5">O11/1.2</f>
        <v>0</v>
      </c>
      <c r="Q11">
        <f t="shared" ref="Q11" si="16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R12" s="2"/>
      <c r="S12" s="2"/>
      <c r="V12" s="71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R13" s="2"/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R14" s="2"/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R15" s="2"/>
      <c r="S15" s="2"/>
    </row>
    <row r="16" spans="1:35">
      <c r="A16" s="4">
        <f t="shared" ref="A16:A19" si="17">N16</f>
        <v>0</v>
      </c>
      <c r="B16" s="4">
        <f t="shared" ref="B16:B19" si="18">Q16</f>
        <v>0</v>
      </c>
      <c r="C16" s="4">
        <f t="shared" ref="C16:C19" si="19">B16*1.2</f>
        <v>0</v>
      </c>
      <c r="D16" s="4">
        <f t="shared" ref="D16:D19" si="20">C16*1.2</f>
        <v>0</v>
      </c>
      <c r="E16" s="5">
        <f t="shared" ref="E16:E19" si="21">R16</f>
        <v>0</v>
      </c>
      <c r="F16" s="4" t="e">
        <f t="shared" ref="F16:F19" si="22">ROUND((E16/B16),0)</f>
        <v>#DIV/0!</v>
      </c>
      <c r="G16" s="4" t="e">
        <f t="shared" ref="G16:G19" si="23">ROUND((E16/C16),0)</f>
        <v>#DIV/0!</v>
      </c>
      <c r="H16" s="4" t="e">
        <f t="shared" ref="H16:H19" si="24">ROUND((E16/D16),0)</f>
        <v>#DIV/0!</v>
      </c>
      <c r="I16" s="4">
        <f t="shared" ref="I16:J19" si="25">T16</f>
        <v>0</v>
      </c>
      <c r="J16" s="4">
        <f t="shared" si="25"/>
        <v>0</v>
      </c>
      <c r="O16">
        <v>0</v>
      </c>
      <c r="P16">
        <f t="shared" ref="P16:P17" si="26">O16/1.2</f>
        <v>0</v>
      </c>
      <c r="Q16">
        <f t="shared" ref="Q16:Q18" si="27">P16/1.2</f>
        <v>0</v>
      </c>
      <c r="R16" s="2">
        <v>0</v>
      </c>
      <c r="S16" s="2"/>
    </row>
    <row r="17" spans="1:19">
      <c r="A17" s="4">
        <f t="shared" si="17"/>
        <v>0</v>
      </c>
      <c r="B17" s="4">
        <f t="shared" si="18"/>
        <v>1129.1666666666667</v>
      </c>
      <c r="C17" s="4">
        <f t="shared" si="19"/>
        <v>1355</v>
      </c>
      <c r="D17" s="4">
        <f t="shared" si="20"/>
        <v>1626</v>
      </c>
      <c r="E17" s="5">
        <f t="shared" si="21"/>
        <v>5700000</v>
      </c>
      <c r="F17" s="4">
        <f t="shared" si="22"/>
        <v>5048</v>
      </c>
      <c r="G17" s="4">
        <f t="shared" si="23"/>
        <v>4207</v>
      </c>
      <c r="H17" s="4">
        <f t="shared" si="24"/>
        <v>3506</v>
      </c>
      <c r="I17" s="4">
        <f t="shared" si="25"/>
        <v>0</v>
      </c>
      <c r="J17" s="4">
        <f t="shared" si="25"/>
        <v>0</v>
      </c>
      <c r="O17">
        <v>0</v>
      </c>
      <c r="P17">
        <v>1355</v>
      </c>
      <c r="Q17">
        <f t="shared" si="27"/>
        <v>1129.1666666666667</v>
      </c>
      <c r="R17" s="2">
        <v>5700000</v>
      </c>
      <c r="S17" s="2"/>
    </row>
    <row r="18" spans="1:19">
      <c r="A18" s="4">
        <f t="shared" si="17"/>
        <v>0</v>
      </c>
      <c r="B18" s="4">
        <f t="shared" si="18"/>
        <v>1095.8333333333335</v>
      </c>
      <c r="C18" s="4">
        <f t="shared" si="19"/>
        <v>1315.0000000000002</v>
      </c>
      <c r="D18" s="4">
        <f t="shared" si="20"/>
        <v>1578.0000000000002</v>
      </c>
      <c r="E18" s="5">
        <f t="shared" si="21"/>
        <v>5500000</v>
      </c>
      <c r="F18" s="4">
        <f t="shared" si="22"/>
        <v>5019</v>
      </c>
      <c r="G18" s="4">
        <f t="shared" si="23"/>
        <v>4183</v>
      </c>
      <c r="H18" s="4">
        <f t="shared" si="24"/>
        <v>3485</v>
      </c>
      <c r="I18" s="4">
        <f t="shared" si="25"/>
        <v>0</v>
      </c>
      <c r="J18" s="4">
        <f t="shared" si="25"/>
        <v>0</v>
      </c>
      <c r="O18">
        <v>0</v>
      </c>
      <c r="P18">
        <v>1315</v>
      </c>
      <c r="Q18">
        <f t="shared" si="27"/>
        <v>1095.8333333333335</v>
      </c>
      <c r="R18" s="2">
        <v>5500000</v>
      </c>
      <c r="S18" s="2"/>
    </row>
    <row r="19" spans="1:19">
      <c r="A19" s="4">
        <f t="shared" si="17"/>
        <v>0</v>
      </c>
      <c r="B19" s="4">
        <f t="shared" si="18"/>
        <v>0</v>
      </c>
      <c r="C19" s="4">
        <f t="shared" si="19"/>
        <v>0</v>
      </c>
      <c r="D19" s="4">
        <f t="shared" si="20"/>
        <v>0</v>
      </c>
      <c r="E19" s="5">
        <f t="shared" si="21"/>
        <v>0</v>
      </c>
      <c r="F19" s="4" t="e">
        <f t="shared" si="22"/>
        <v>#DIV/0!</v>
      </c>
      <c r="G19" s="4" t="e">
        <f t="shared" si="23"/>
        <v>#DIV/0!</v>
      </c>
      <c r="H19" s="4" t="e">
        <f t="shared" si="24"/>
        <v>#DIV/0!</v>
      </c>
      <c r="I19" s="4">
        <f t="shared" si="25"/>
        <v>0</v>
      </c>
      <c r="J19" s="4">
        <f t="shared" si="25"/>
        <v>0</v>
      </c>
      <c r="O19" s="75">
        <v>0</v>
      </c>
      <c r="P19" s="75">
        <f>O19/1.2</f>
        <v>0</v>
      </c>
      <c r="Q19" s="75">
        <f t="shared" ref="Q19" si="28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  <c r="N24" s="10">
        <v>58.838000000000001</v>
      </c>
      <c r="O24" s="10">
        <f>N24*10.764</f>
        <v>633.33223199999998</v>
      </c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33:L40"/>
  <sheetViews>
    <sheetView topLeftCell="H29" zoomScale="115" zoomScaleNormal="115" workbookViewId="0">
      <selection activeCell="T41" sqref="T41"/>
    </sheetView>
  </sheetViews>
  <sheetFormatPr defaultRowHeight="15"/>
  <sheetData>
    <row r="33" spans="12:12" ht="9" customHeight="1"/>
    <row r="34" spans="12:12" hidden="1"/>
    <row r="40" spans="12:12">
      <c r="L40" s="75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M20" sqref="M20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0" sqref="L10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K25" sqref="K25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H12"/>
  <sheetViews>
    <sheetView workbookViewId="0">
      <selection activeCell="H17" sqref="H17"/>
    </sheetView>
  </sheetViews>
  <sheetFormatPr defaultRowHeight="15"/>
  <sheetData>
    <row r="6" spans="5:8">
      <c r="E6">
        <v>9</v>
      </c>
      <c r="F6">
        <v>12.6</v>
      </c>
      <c r="G6">
        <f>F6*E6</f>
        <v>113.39999999999999</v>
      </c>
    </row>
    <row r="7" spans="5:8">
      <c r="E7">
        <v>9</v>
      </c>
      <c r="F7">
        <v>13</v>
      </c>
      <c r="G7" s="75">
        <f t="shared" ref="G7:G11" si="0">F7*E7</f>
        <v>117</v>
      </c>
    </row>
    <row r="8" spans="5:8">
      <c r="E8">
        <v>12.1</v>
      </c>
      <c r="F8">
        <v>7.6</v>
      </c>
      <c r="G8" s="75">
        <f t="shared" si="0"/>
        <v>91.96</v>
      </c>
    </row>
    <row r="9" spans="5:8">
      <c r="E9">
        <v>8.8000000000000007</v>
      </c>
      <c r="F9">
        <v>10.1</v>
      </c>
      <c r="G9" s="75">
        <f t="shared" si="0"/>
        <v>88.88000000000001</v>
      </c>
    </row>
    <row r="10" spans="5:8">
      <c r="E10">
        <v>3.4</v>
      </c>
      <c r="F10">
        <v>6.5</v>
      </c>
      <c r="G10" s="75">
        <f t="shared" si="0"/>
        <v>22.099999999999998</v>
      </c>
    </row>
    <row r="11" spans="5:8">
      <c r="E11">
        <v>4.0999999999999996</v>
      </c>
      <c r="F11">
        <v>13</v>
      </c>
      <c r="G11" s="75">
        <f t="shared" si="0"/>
        <v>53.3</v>
      </c>
    </row>
    <row r="12" spans="5:8">
      <c r="G12">
        <f>SUM(G6:G11)</f>
        <v>486.64</v>
      </c>
      <c r="H12">
        <f>G12*1.2</f>
        <v>583.96799999999996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Calculation</vt:lpstr>
      <vt:lpstr>Sale plan</vt:lpstr>
      <vt:lpstr>20-20</vt:lpstr>
      <vt:lpstr>Sheet1</vt:lpstr>
      <vt:lpstr>Sheet2</vt:lpstr>
      <vt:lpstr>Sheet3</vt:lpstr>
      <vt:lpstr>Sheet4</vt:lpstr>
      <vt:lpstr>MB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2023-12-23T06:58:15Z</dcterms:modified>
</cp:coreProperties>
</file>