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D64922C2-3ABF-401A-941C-D4AD23D9289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 1" sheetId="4" r:id="rId1"/>
    <sheet name="2001-rate" sheetId="5" r:id="rId2"/>
    <sheet name="2021-RR" sheetId="6" r:id="rId3"/>
    <sheet name="area" sheetId="7" r:id="rId4"/>
  </sheets>
  <calcPr calcId="191029"/>
</workbook>
</file>

<file path=xl/calcChain.xml><?xml version="1.0" encoding="utf-8"?>
<calcChain xmlns="http://schemas.openxmlformats.org/spreadsheetml/2006/main">
  <c r="C34" i="4" l="1"/>
  <c r="E21" i="4" l="1"/>
  <c r="E14" i="4"/>
  <c r="E12" i="4"/>
  <c r="E17" i="4" s="1"/>
  <c r="E6" i="4"/>
  <c r="E23" i="4" l="1"/>
  <c r="H28" i="4" s="1"/>
  <c r="H36" i="4" s="1"/>
  <c r="E26" i="4" s="1"/>
  <c r="D21" i="4"/>
  <c r="D14" i="4"/>
  <c r="D12" i="4"/>
  <c r="D17" i="4" s="1"/>
  <c r="D6" i="4"/>
  <c r="H30" i="4" l="1"/>
  <c r="H31" i="4" s="1"/>
  <c r="H35" i="4" s="1"/>
  <c r="E25" i="4" s="1"/>
  <c r="E28" i="4" s="1"/>
  <c r="D23" i="4"/>
  <c r="G28" i="4" s="1"/>
  <c r="E30" i="4" l="1"/>
  <c r="E31" i="4" s="1"/>
  <c r="E34" i="4" s="1"/>
  <c r="E35" i="4" s="1"/>
  <c r="G36" i="4"/>
  <c r="D26" i="4" s="1"/>
  <c r="G30" i="4"/>
  <c r="G31" i="4" l="1"/>
  <c r="G35" i="4" s="1"/>
  <c r="D25" i="4" s="1"/>
  <c r="D28" i="4" s="1"/>
  <c r="C12" i="4"/>
  <c r="D30" i="4" l="1"/>
  <c r="D31" i="4" s="1"/>
  <c r="D34" i="4" s="1"/>
  <c r="D35" i="4" s="1"/>
  <c r="C14" i="4"/>
  <c r="W36" i="4" l="1"/>
  <c r="C21" i="4" l="1"/>
  <c r="C6" i="4"/>
  <c r="C17" i="4" l="1"/>
  <c r="C23" i="4" s="1"/>
  <c r="H24" i="4" l="1"/>
  <c r="G24" i="4"/>
  <c r="C28" i="4"/>
  <c r="C30" i="4" l="1"/>
  <c r="C31" i="4" s="1"/>
  <c r="C35" i="4" s="1"/>
  <c r="C37" i="4"/>
  <c r="C38" i="4" s="1"/>
</calcChain>
</file>

<file path=xl/sharedStrings.xml><?xml version="1.0" encoding="utf-8"?>
<sst xmlns="http://schemas.openxmlformats.org/spreadsheetml/2006/main" count="191" uniqueCount="43">
  <si>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</si>
  <si>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</si>
  <si>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</si>
  <si>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</si>
  <si>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</si>
  <si>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</si>
  <si>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</si>
  <si>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</si>
  <si>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</si>
  <si>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</si>
  <si>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</si>
  <si>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</si>
  <si>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</si>
  <si>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</si>
  <si>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</si>
  <si>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</si>
  <si>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</si>
  <si>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</si>
  <si>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</si>
  <si>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Rate for Cost of Construction (For Flat)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</si>
  <si>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</si>
  <si>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</si>
  <si>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</si>
  <si>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 xml:space="preserve">{(100-10) x25}/60.00 </t>
  </si>
  <si>
    <t>Page No.</t>
  </si>
  <si>
    <t>Zone No.</t>
  </si>
  <si>
    <t>Rate</t>
  </si>
  <si>
    <t xml:space="preserve">4. Registration charges 1% or Maximum 20000/- </t>
  </si>
  <si>
    <t>Land</t>
  </si>
  <si>
    <t>Value of the Land (plot area * Rate)</t>
  </si>
  <si>
    <t>N.A. only land</t>
  </si>
  <si>
    <t>Stamp duty for industrial gala - 10% or agreemetn value whichever is higher.</t>
  </si>
  <si>
    <t>Registration fee 1%</t>
  </si>
  <si>
    <t>5. Stamp duty for industrial gala - 10% or agreemetn value whichever is higher.</t>
  </si>
  <si>
    <t>maximum</t>
  </si>
  <si>
    <t>Plot</t>
  </si>
  <si>
    <t>shed</t>
  </si>
  <si>
    <t>house</t>
  </si>
  <si>
    <t>7.50 to 10 lakh</t>
  </si>
  <si>
    <t>rgft - 1%</t>
  </si>
  <si>
    <t xml:space="preserve"> TOTAL of Cost of Acquisition</t>
  </si>
  <si>
    <t>Agremetn date - 22.09.2022</t>
  </si>
  <si>
    <t>Mr. Alok Shankar Pappu alias Varma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</si>
</sst>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8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3" borderId="0" xfId="0" applyFill="1"/>
    <xf numFmtId="43" fontId="0" fillId="3" borderId="0" xfId="1" applyFont="1" applyFill="1"/>
    <xf numFmtId="0" fontId="4" fillId="3" borderId="0" xfId="0" applyFont="1" applyFill="1"/>
    <xf numFmtId="43" fontId="2" fillId="3" borderId="0" xfId="1" applyFont="1" applyFill="1"/>
    <xf numFmtId="43" fontId="0" fillId="3" borderId="0" xfId="0" applyNumberFormat="1" applyFill="1"/>
    <xf numFmtId="0" fontId="2" fillId="3" borderId="0" xfId="0" applyFont="1" applyFill="1"/>
    <xf numFmtId="0" fontId="0" fillId="4" borderId="0" xfId="0" applyFill="1"/>
    <xf numFmtId="0" fontId="0" fillId="5" borderId="0" xfId="0" applyFill="1"/>
    <xf numFmtId="49" fontId="0" fillId="0" borderId="0" xfId="0" applyNumberFormat="1"/>
    <xf numFmtId="0" fontId="0" fillId="5" borderId="0" xfId="0" applyFill="1" applyAlignment="1">
      <alignment horizontal="right"/>
    </xf>
    <xf numFmtId="0" fontId="0" fillId="6" borderId="0" xfId="0" applyFill="1"/>
    <xf numFmtId="0" fontId="1" fillId="5" borderId="0" xfId="0" applyFont="1" applyFill="1"/>
    <xf numFmtId="0" fontId="2" fillId="2" borderId="0" xfId="0" applyFont="1" applyFill="1"/>
    <xf numFmtId="0" fontId="0" fillId="5" borderId="0" xfId="0" applyFill="1" applyAlignment="1">
      <alignment horizontal="center" vertical="top"/>
    </xf>
    <xf numFmtId="43" fontId="1" fillId="5" borderId="0" xfId="0" applyNumberFormat="1" applyFont="1" applyFill="1"/>
    <xf numFmtId="43" fontId="2" fillId="2" borderId="0" xfId="0" applyNumberFormat="1" applyFont="1" applyFill="1"/>
    <xf numFmtId="10" fontId="0" fillId="3" borderId="0" xfId="1" applyNumberFormat="1" applyFont="1" applyFill="1"/>
    <xf numFmtId="43" fontId="0" fillId="5" borderId="0" xfId="0" applyNumberFormat="1" applyFill="1"/>
    <xf numFmtId="0" fontId="6" fillId="0" borderId="0" xfId="0" applyFont="1"/>
    <xf numFmtId="43" fontId="6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43" fontId="7" fillId="6" borderId="0" xfId="1" applyFont="1" applyFill="1"/>
    <xf numFmtId="0" fontId="7" fillId="6" borderId="0" xfId="0" applyFont="1" applyFill="1"/>
    <xf numFmtId="0" fontId="7" fillId="0" borderId="0" xfId="0" applyFont="1"/>
    <xf numFmtId="0" fontId="7" fillId="5" borderId="0" xfId="0" applyFont="1" applyFill="1"/>
    <xf numFmtId="43" fontId="7" fillId="5" borderId="0" xfId="0" applyNumberFormat="1" applyFont="1" applyFill="1"/>
    <xf numFmtId="2" fontId="1" fillId="3" borderId="0" xfId="0" applyNumberFormat="1" applyFont="1" applyFill="1"/>
    <xf numFmtId="0" fontId="7" fillId="2" borderId="1" xfId="0" applyFont="1" applyFill="1" applyBorder="1" applyAlignment="1">
      <alignment horizontal="center"/>
    </xf>
    <xf numFmtId="0" fontId="0" fillId="2" borderId="0" xfId="0" applyFill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43" fontId="0" fillId="2" borderId="0" xfId="0" applyNumberFormat="1" applyFill="1"/>
    <xf numFmtId="0" fontId="7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0" xfId="0" applyFont="1"/>
    <xf numFmtId="16" fontId="2" fillId="0" borderId="0" xfId="0" quotePrefix="1" applyNumberFormat="1" applyFont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9" fillId="3" borderId="0" xfId="0" applyFont="1" applyFill="1"/>
    <xf numFmtId="0" fontId="10" fillId="0" borderId="0" xfId="0" applyFont="1"/>
    <xf numFmtId="164" fontId="10" fillId="0" borderId="0" xfId="0" applyNumberFormat="1" applyFont="1"/>
    <xf numFmtId="43" fontId="2" fillId="0" borderId="0" xfId="1" applyFont="1"/>
    <xf numFmtId="43" fontId="6" fillId="0" borderId="0" xfId="0" applyNumberFormat="1" applyFont="1"/>
    <xf numFmtId="164" fontId="6" fillId="0" borderId="0" xfId="0" applyNumberFormat="1" applyFont="1"/>
    <xf numFmtId="9" fontId="6" fillId="0" borderId="0" xfId="0" applyNumberFormat="1" applyFont="1"/>
    <xf numFmtId="0" fontId="0" fillId="0" borderId="0" xfId="0" applyFont="1"/>
    <xf numFmtId="0" fontId="3" fillId="4" borderId="0" xfId="0" applyFont="1" applyFill="1" applyAlignment="1">
      <alignment horizontal="center"/>
    </xf>
    <xf numFmtId="0" fontId="0" fillId="5" borderId="0" xfId="0" applyFill="1" applyAlignment="1">
      <alignment horizontal="center" vertical="top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1142999</xdr:colOff>
      <xdr:row>9</xdr:row>
      <xdr:rowOff>67235</xdr:rowOff>
    </xdr:from>
    <xdr:to>
      <xdr:col>25</xdr:col>
      <xdr:colOff>84106</xdr:colOff>
      <xdr:row>50</xdr:row>
      <xdr:rowOff>28781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9293" y="1905000"/>
          <a:ext cx="11614960" cy="703245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27</xdr:col>
      <xdr:colOff>267322</xdr:colOff>
      <xdr:row>87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2147" y="9222441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172155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880A8-B938-4D8E-BF3E-EEE31EF5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48955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41C07F-ABF1-4552-A38D-D2973608C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tabSelected="1" zoomScaleNormal="100" workbookViewId="0">
      <selection activeCell="F6" sqref="F6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5" width="22.5703125" hidden="1" customWidth="1"/>
    <col min="6" max="6" width="18.5703125" customWidth="1"/>
    <col min="7" max="7" width="16.140625" customWidth="1"/>
    <col min="8" max="8" width="17.140625" customWidth="1"/>
    <col min="9" max="9" width="18" customWidth="1"/>
    <col min="10" max="10" width="17.140625" customWidth="1"/>
    <col min="11" max="11" width="13.42578125" customWidth="1"/>
    <col min="12" max="12" width="12.7109375" customWidth="1"/>
    <col min="13" max="13" width="19.85546875" customWidth="1"/>
  </cols>
  <sheetData>
    <row r="1" spans="1:14" ht="28.5" customHeight="1" x14ac:dyDescent="0.35">
      <c r="A1" s="57" t="s">
        <v>42</v>
      </c>
      <c r="C1" s="43"/>
      <c r="D1" s="43" t="s">
        <v>36</v>
      </c>
      <c r="E1" s="43" t="s">
        <v>37</v>
      </c>
      <c r="F1" s="56"/>
      <c r="G1" s="56"/>
      <c r="H1" s="51"/>
    </row>
    <row r="2" spans="1:14" ht="15" customHeight="1" x14ac:dyDescent="0.25">
      <c r="A2" s="52" t="s">
        <v>11</v>
      </c>
      <c r="B2" s="52"/>
      <c r="C2" s="9">
        <v>2001</v>
      </c>
      <c r="D2" s="9">
        <v>2001</v>
      </c>
      <c r="E2" s="9">
        <v>2001</v>
      </c>
      <c r="G2" s="38"/>
    </row>
    <row r="3" spans="1:14" x14ac:dyDescent="0.25">
      <c r="A3" s="10"/>
      <c r="B3" s="10"/>
      <c r="C3" s="10"/>
      <c r="D3" s="10"/>
      <c r="E3" s="10"/>
      <c r="G3" s="39"/>
      <c r="N3" s="11"/>
    </row>
    <row r="4" spans="1:14" x14ac:dyDescent="0.25">
      <c r="A4" s="10" t="s">
        <v>12</v>
      </c>
      <c r="B4" s="10"/>
      <c r="C4" s="10">
        <v>2001</v>
      </c>
      <c r="D4" s="10">
        <v>2001</v>
      </c>
      <c r="E4" s="10">
        <v>2001</v>
      </c>
      <c r="G4" s="39"/>
      <c r="I4" s="32" t="s">
        <v>16</v>
      </c>
      <c r="J4" s="33"/>
      <c r="K4" s="33"/>
      <c r="M4" s="55"/>
      <c r="N4" s="55"/>
    </row>
    <row r="5" spans="1:14" x14ac:dyDescent="0.25">
      <c r="A5" s="10" t="s">
        <v>0</v>
      </c>
      <c r="B5" s="10"/>
      <c r="C5" s="10">
        <v>0</v>
      </c>
      <c r="D5" s="10">
        <v>1996</v>
      </c>
      <c r="E5" s="10">
        <v>1998</v>
      </c>
      <c r="G5" s="39"/>
      <c r="I5" s="34" t="s">
        <v>24</v>
      </c>
      <c r="J5" s="33"/>
      <c r="K5" s="33"/>
    </row>
    <row r="6" spans="1:14" x14ac:dyDescent="0.25">
      <c r="A6" s="10" t="s">
        <v>1</v>
      </c>
      <c r="B6" s="12"/>
      <c r="C6" s="10">
        <f>C4-C5</f>
        <v>2001</v>
      </c>
      <c r="D6" s="10">
        <f>D4-D5</f>
        <v>5</v>
      </c>
      <c r="E6" s="10">
        <f>E4-E5</f>
        <v>3</v>
      </c>
      <c r="G6" s="39"/>
      <c r="I6" s="34" t="s">
        <v>25</v>
      </c>
      <c r="J6" s="33"/>
      <c r="K6" s="33"/>
    </row>
    <row r="7" spans="1:14" x14ac:dyDescent="0.25">
      <c r="A7" s="53" t="s">
        <v>17</v>
      </c>
      <c r="B7" s="12" t="s">
        <v>13</v>
      </c>
      <c r="C7" s="12" t="s">
        <v>14</v>
      </c>
      <c r="D7" s="12" t="s">
        <v>14</v>
      </c>
      <c r="E7" s="12" t="s">
        <v>14</v>
      </c>
      <c r="G7" s="39"/>
      <c r="H7" s="1"/>
      <c r="I7" s="35" t="s">
        <v>26</v>
      </c>
      <c r="J7" s="36">
        <v>400</v>
      </c>
      <c r="K7" s="33"/>
    </row>
    <row r="8" spans="1:14" ht="15.75" customHeight="1" x14ac:dyDescent="0.25">
      <c r="A8" s="53"/>
      <c r="B8" s="12">
        <v>0</v>
      </c>
      <c r="C8" s="12">
        <v>214.44</v>
      </c>
      <c r="D8" s="12">
        <v>46</v>
      </c>
      <c r="E8" s="12">
        <v>100</v>
      </c>
      <c r="G8" s="39"/>
      <c r="I8" s="37"/>
      <c r="J8" s="36"/>
      <c r="K8" s="33"/>
    </row>
    <row r="9" spans="1:14" ht="22.5" customHeight="1" x14ac:dyDescent="0.25">
      <c r="A9" s="16"/>
      <c r="B9" s="12"/>
      <c r="C9" s="12"/>
      <c r="D9" s="12"/>
      <c r="E9" s="12"/>
      <c r="G9" s="41"/>
      <c r="H9" s="40"/>
      <c r="I9" s="42"/>
      <c r="J9" s="36"/>
      <c r="K9" s="33"/>
      <c r="M9" s="1"/>
    </row>
    <row r="10" spans="1:14" x14ac:dyDescent="0.25">
      <c r="A10" s="8" t="s">
        <v>19</v>
      </c>
      <c r="B10" s="3"/>
      <c r="C10" s="4">
        <v>0</v>
      </c>
      <c r="D10" s="4">
        <v>1500</v>
      </c>
      <c r="E10" s="4">
        <v>2850</v>
      </c>
      <c r="F10" t="s">
        <v>20</v>
      </c>
      <c r="K10" s="2"/>
    </row>
    <row r="11" spans="1:14" x14ac:dyDescent="0.25">
      <c r="A11" s="8"/>
      <c r="B11" s="3"/>
      <c r="C11" s="3"/>
      <c r="D11" s="3"/>
      <c r="E11" s="3"/>
      <c r="F11" t="s">
        <v>21</v>
      </c>
    </row>
    <row r="12" spans="1:14" x14ac:dyDescent="0.25">
      <c r="A12" s="3" t="s">
        <v>18</v>
      </c>
      <c r="B12" s="3"/>
      <c r="C12" s="4">
        <f>C8*C10</f>
        <v>0</v>
      </c>
      <c r="D12" s="4">
        <f>D8*D10</f>
        <v>69000</v>
      </c>
      <c r="E12" s="4">
        <f>E8*E10</f>
        <v>285000</v>
      </c>
      <c r="F12" s="2" t="s">
        <v>22</v>
      </c>
      <c r="K12" s="21"/>
      <c r="L12" s="21"/>
      <c r="M12" s="21"/>
    </row>
    <row r="13" spans="1:14" x14ac:dyDescent="0.25">
      <c r="A13" s="3"/>
      <c r="B13" s="3"/>
      <c r="C13" s="4"/>
      <c r="D13" s="4"/>
      <c r="E13" s="4"/>
      <c r="F13" t="s">
        <v>27</v>
      </c>
      <c r="H13" s="23"/>
      <c r="I13" s="23"/>
      <c r="J13" s="23"/>
      <c r="K13" s="21"/>
      <c r="L13" s="21"/>
      <c r="M13" s="21"/>
    </row>
    <row r="14" spans="1:14" x14ac:dyDescent="0.25">
      <c r="A14" s="3" t="s">
        <v>2</v>
      </c>
      <c r="B14" s="3"/>
      <c r="C14" s="3">
        <f>100-10</f>
        <v>90</v>
      </c>
      <c r="D14" s="3">
        <f>100-10</f>
        <v>90</v>
      </c>
      <c r="E14" s="3">
        <f>100-10</f>
        <v>90</v>
      </c>
      <c r="F14" t="s">
        <v>33</v>
      </c>
      <c r="H14" s="23"/>
      <c r="I14" s="23"/>
      <c r="J14" s="24"/>
      <c r="K14" s="21"/>
      <c r="L14" s="21"/>
      <c r="M14" s="21"/>
    </row>
    <row r="15" spans="1:14" ht="16.5" x14ac:dyDescent="0.3">
      <c r="A15" s="5" t="s">
        <v>23</v>
      </c>
      <c r="B15" s="3"/>
      <c r="C15" s="31">
        <v>0</v>
      </c>
      <c r="D15" s="31">
        <v>0</v>
      </c>
      <c r="E15" s="31">
        <v>0</v>
      </c>
      <c r="H15" s="23"/>
      <c r="I15" s="23"/>
      <c r="J15" s="24"/>
      <c r="K15" s="21"/>
      <c r="L15" s="21"/>
      <c r="M15" s="21"/>
    </row>
    <row r="16" spans="1:14" x14ac:dyDescent="0.25">
      <c r="A16" s="3"/>
      <c r="B16" s="3"/>
      <c r="C16" s="19">
        <v>0</v>
      </c>
      <c r="D16" s="19">
        <v>0</v>
      </c>
      <c r="E16" s="19">
        <v>0</v>
      </c>
      <c r="F16" t="s">
        <v>30</v>
      </c>
      <c r="I16" s="23"/>
      <c r="J16" s="22"/>
      <c r="K16" s="54"/>
      <c r="L16" s="54"/>
      <c r="M16" s="54"/>
    </row>
    <row r="17" spans="1:13" x14ac:dyDescent="0.25">
      <c r="A17" s="10" t="s">
        <v>3</v>
      </c>
      <c r="B17" s="10"/>
      <c r="C17" s="20">
        <f>ROUND(C12*C16,0)</f>
        <v>0</v>
      </c>
      <c r="D17" s="20">
        <f>ROUND(D12*D16,0)</f>
        <v>0</v>
      </c>
      <c r="E17" s="20">
        <f>ROUND(E12*E16,0)</f>
        <v>0</v>
      </c>
      <c r="F17" s="2"/>
      <c r="G17" s="2"/>
    </row>
    <row r="18" spans="1:13" x14ac:dyDescent="0.25">
      <c r="A18" s="13" t="s">
        <v>15</v>
      </c>
      <c r="B18" s="13"/>
      <c r="C18" s="13"/>
      <c r="D18" s="13"/>
      <c r="E18" s="13"/>
      <c r="G18" s="1"/>
    </row>
    <row r="19" spans="1:13" x14ac:dyDescent="0.25">
      <c r="A19" s="27" t="s">
        <v>28</v>
      </c>
      <c r="B19" s="27"/>
      <c r="C19" s="26">
        <v>400</v>
      </c>
      <c r="D19" s="26">
        <v>27550</v>
      </c>
      <c r="E19" s="26">
        <v>18100</v>
      </c>
    </row>
    <row r="20" spans="1:13" x14ac:dyDescent="0.25">
      <c r="A20" s="28"/>
      <c r="B20" s="28"/>
      <c r="C20" s="28"/>
      <c r="D20" s="28"/>
      <c r="E20" s="28"/>
    </row>
    <row r="21" spans="1:13" x14ac:dyDescent="0.25">
      <c r="A21" s="29" t="s">
        <v>29</v>
      </c>
      <c r="B21" s="29"/>
      <c r="C21" s="30">
        <f>C19*C8</f>
        <v>85776</v>
      </c>
      <c r="D21" s="30">
        <f>D19*D8</f>
        <v>1267300</v>
      </c>
      <c r="E21" s="30">
        <f>E19*E8</f>
        <v>1810000</v>
      </c>
    </row>
    <row r="22" spans="1:13" x14ac:dyDescent="0.25">
      <c r="A22" s="14"/>
      <c r="B22" s="14"/>
      <c r="C22" s="17"/>
      <c r="D22" s="17"/>
      <c r="E22" s="17"/>
      <c r="F22" t="s">
        <v>31</v>
      </c>
    </row>
    <row r="23" spans="1:13" x14ac:dyDescent="0.25">
      <c r="A23" s="15" t="s">
        <v>4</v>
      </c>
      <c r="B23" s="15"/>
      <c r="C23" s="18">
        <f>C21-C17</f>
        <v>85776</v>
      </c>
      <c r="D23" s="18">
        <f>D21-D17</f>
        <v>1267300</v>
      </c>
      <c r="E23" s="18">
        <f>E21-E17</f>
        <v>1810000</v>
      </c>
      <c r="F23" t="s">
        <v>32</v>
      </c>
      <c r="G23" s="2"/>
      <c r="H23" s="2"/>
      <c r="I23" s="1"/>
    </row>
    <row r="24" spans="1:13" x14ac:dyDescent="0.25">
      <c r="A24" s="14"/>
      <c r="B24" s="14"/>
      <c r="C24" s="14"/>
      <c r="D24" s="14"/>
      <c r="E24" s="14"/>
      <c r="G24" s="25">
        <f>C23*10%</f>
        <v>8577.6</v>
      </c>
      <c r="H24" s="2">
        <f>C23*1%</f>
        <v>857.76</v>
      </c>
      <c r="I24" s="2"/>
    </row>
    <row r="25" spans="1:13" x14ac:dyDescent="0.25">
      <c r="A25" s="3" t="s">
        <v>5</v>
      </c>
      <c r="B25" s="3"/>
      <c r="C25" s="7">
        <v>8578</v>
      </c>
      <c r="D25" s="7">
        <f>G35</f>
        <v>60134</v>
      </c>
      <c r="E25" s="7">
        <f>H35</f>
        <v>103550</v>
      </c>
      <c r="G25" s="2">
        <v>20000</v>
      </c>
      <c r="H25" t="s">
        <v>34</v>
      </c>
    </row>
    <row r="26" spans="1:13" x14ac:dyDescent="0.25">
      <c r="A26" s="3" t="s">
        <v>6</v>
      </c>
      <c r="B26" s="3"/>
      <c r="C26" s="7">
        <v>858</v>
      </c>
      <c r="D26" s="7">
        <f>G36</f>
        <v>12673</v>
      </c>
      <c r="E26" s="7">
        <f>H36</f>
        <v>18100</v>
      </c>
      <c r="G26" s="2"/>
      <c r="I26" s="1"/>
      <c r="M26" s="1"/>
    </row>
    <row r="27" spans="1:13" x14ac:dyDescent="0.25">
      <c r="A27" s="3"/>
      <c r="B27" s="3"/>
      <c r="C27" s="3"/>
      <c r="D27" s="3"/>
      <c r="E27" s="3"/>
      <c r="F27" s="21"/>
      <c r="G27" s="22" t="s">
        <v>36</v>
      </c>
      <c r="H27" s="21" t="s">
        <v>37</v>
      </c>
      <c r="I27" s="21"/>
      <c r="L27" s="25"/>
      <c r="M27" s="25"/>
    </row>
    <row r="28" spans="1:13" x14ac:dyDescent="0.25">
      <c r="A28" s="3" t="s">
        <v>7</v>
      </c>
      <c r="B28" s="3"/>
      <c r="C28" s="6">
        <f>ROUND(C26+C25+C23,0)</f>
        <v>95212</v>
      </c>
      <c r="D28" s="6">
        <f>ROUND(D26+D25+D23,0)</f>
        <v>1340107</v>
      </c>
      <c r="E28" s="6">
        <f>ROUND(E26+E25+E23,0)</f>
        <v>1931650</v>
      </c>
      <c r="F28" s="21"/>
      <c r="G28" s="22">
        <f>D23</f>
        <v>1267300</v>
      </c>
      <c r="H28" s="22">
        <f>E23</f>
        <v>1810000</v>
      </c>
      <c r="I28" s="21"/>
      <c r="L28" s="25"/>
    </row>
    <row r="29" spans="1:13" x14ac:dyDescent="0.25">
      <c r="A29" s="3" t="s">
        <v>8</v>
      </c>
      <c r="B29" s="3"/>
      <c r="C29" s="4">
        <v>0</v>
      </c>
      <c r="D29" s="4">
        <v>0</v>
      </c>
      <c r="E29" s="4">
        <v>0</v>
      </c>
      <c r="F29" s="21" t="s">
        <v>38</v>
      </c>
      <c r="G29" s="48">
        <v>1000000</v>
      </c>
      <c r="H29" s="48">
        <v>1000000</v>
      </c>
      <c r="I29" s="21"/>
      <c r="L29" s="25"/>
    </row>
    <row r="30" spans="1:13" x14ac:dyDescent="0.25">
      <c r="A30" s="3" t="s">
        <v>9</v>
      </c>
      <c r="B30" s="3"/>
      <c r="C30" s="4">
        <f>C28</f>
        <v>95212</v>
      </c>
      <c r="D30" s="4">
        <f>D28</f>
        <v>1340107</v>
      </c>
      <c r="E30" s="4">
        <f>E28</f>
        <v>1931650</v>
      </c>
      <c r="F30" s="21"/>
      <c r="G30" s="49">
        <f>G28-G29</f>
        <v>267300</v>
      </c>
      <c r="H30" s="49">
        <f>H28-H29</f>
        <v>810000</v>
      </c>
      <c r="I30" s="21"/>
      <c r="L30" s="1"/>
    </row>
    <row r="31" spans="1:13" x14ac:dyDescent="0.25">
      <c r="A31" s="3"/>
      <c r="B31" s="3"/>
      <c r="C31" s="4">
        <f>ROUND(C30,0)</f>
        <v>95212</v>
      </c>
      <c r="D31" s="4">
        <f>ROUND(D30,0)</f>
        <v>1340107</v>
      </c>
      <c r="E31" s="4">
        <f>ROUND(E30,0)</f>
        <v>1931650</v>
      </c>
      <c r="F31" s="50">
        <v>0.08</v>
      </c>
      <c r="G31" s="49">
        <f>G30*8%</f>
        <v>21384</v>
      </c>
      <c r="H31" s="49">
        <f>H30*8%</f>
        <v>64800</v>
      </c>
      <c r="I31" s="50">
        <v>0.06</v>
      </c>
      <c r="L31" s="25"/>
    </row>
    <row r="32" spans="1:13" x14ac:dyDescent="0.25">
      <c r="A32" s="3" t="s">
        <v>41</v>
      </c>
      <c r="B32" s="3"/>
      <c r="C32" s="4">
        <v>331</v>
      </c>
      <c r="D32" s="4"/>
      <c r="E32" s="4"/>
      <c r="F32" s="50"/>
      <c r="G32" s="49"/>
      <c r="H32" s="49"/>
      <c r="I32" s="50"/>
      <c r="L32" s="25"/>
    </row>
    <row r="33" spans="1:23" x14ac:dyDescent="0.25">
      <c r="A33" s="3">
        <v>2001</v>
      </c>
      <c r="B33" s="3"/>
      <c r="C33" s="4">
        <v>100</v>
      </c>
      <c r="D33" s="4"/>
      <c r="E33" s="4"/>
      <c r="F33" s="50"/>
      <c r="G33" s="49"/>
      <c r="H33" s="49"/>
      <c r="I33" s="50"/>
      <c r="L33" s="25"/>
    </row>
    <row r="34" spans="1:23" x14ac:dyDescent="0.25">
      <c r="A34" s="3" t="s">
        <v>10</v>
      </c>
      <c r="B34" s="3"/>
      <c r="C34" s="4">
        <f>C31*C32/C33</f>
        <v>315151.71999999997</v>
      </c>
      <c r="D34" s="4">
        <f>D31*301/100</f>
        <v>4033722.07</v>
      </c>
      <c r="E34" s="4">
        <f>E31*301/100</f>
        <v>5814266.5</v>
      </c>
      <c r="F34" s="21"/>
      <c r="G34" s="48">
        <v>38750</v>
      </c>
      <c r="H34" s="48">
        <v>38750</v>
      </c>
      <c r="I34" s="21"/>
      <c r="L34" s="2"/>
    </row>
    <row r="35" spans="1:23" x14ac:dyDescent="0.25">
      <c r="C35" s="47">
        <f>ROUND(C34,0)</f>
        <v>315152</v>
      </c>
      <c r="D35" s="47">
        <f>ROUND(D34,0)</f>
        <v>4033722</v>
      </c>
      <c r="E35" s="47">
        <f>ROUND(E34,0)</f>
        <v>5814267</v>
      </c>
      <c r="F35" s="21"/>
      <c r="G35" s="49">
        <f>G34+G31</f>
        <v>60134</v>
      </c>
      <c r="H35" s="49">
        <f>H34+H31</f>
        <v>103550</v>
      </c>
      <c r="I35" s="21"/>
    </row>
    <row r="36" spans="1:23" hidden="1" x14ac:dyDescent="0.25">
      <c r="F36" s="21" t="s">
        <v>39</v>
      </c>
      <c r="G36" s="49">
        <f>G28*1%</f>
        <v>12673</v>
      </c>
      <c r="H36" s="49">
        <f>H28*1%</f>
        <v>18100</v>
      </c>
      <c r="I36" s="21"/>
      <c r="W36">
        <f>32.91+37.7</f>
        <v>70.61</v>
      </c>
    </row>
    <row r="37" spans="1:23" ht="18.75" hidden="1" x14ac:dyDescent="0.3">
      <c r="A37" s="44" t="s">
        <v>40</v>
      </c>
      <c r="B37" s="45"/>
      <c r="C37" s="46">
        <f>C28+D28+E28</f>
        <v>3366969</v>
      </c>
      <c r="F37" s="21"/>
      <c r="G37" s="21"/>
      <c r="H37" s="21"/>
      <c r="I37" s="21"/>
    </row>
    <row r="38" spans="1:23" ht="18.75" hidden="1" x14ac:dyDescent="0.3">
      <c r="A38" s="44" t="s">
        <v>10</v>
      </c>
      <c r="B38" s="45"/>
      <c r="C38" s="46">
        <f>C37*301/100</f>
        <v>10134576.689999999</v>
      </c>
      <c r="F38" s="21"/>
      <c r="G38" s="21"/>
      <c r="H38" s="21"/>
      <c r="I38" s="21"/>
    </row>
    <row r="39" spans="1:23" hidden="1" x14ac:dyDescent="0.25">
      <c r="F39" s="21"/>
      <c r="G39" s="21"/>
      <c r="H39" s="21"/>
      <c r="I39" s="21"/>
    </row>
    <row r="40" spans="1:23" x14ac:dyDescent="0.25">
      <c r="F40" s="21"/>
      <c r="G40" s="21"/>
      <c r="H40" s="21"/>
      <c r="I40" s="21"/>
    </row>
  </sheetData>
  <mergeCells count="5">
    <mergeCell ref="A2:B2"/>
    <mergeCell ref="A7:A8"/>
    <mergeCell ref="K16:M16"/>
    <mergeCell ref="M4:N4"/>
    <mergeCell ref="F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56" workbookViewId="0">
      <selection activeCell="E79" sqref="E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 1</vt:lpstr>
      <vt:lpstr>2001-rate</vt:lpstr>
      <vt:lpstr>2021-RR</vt:lpstr>
      <vt:lpstr>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2023-12-20T10:48:28Z</dcterms:modified>
</cp:coreProperties>
</file>