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RACPC Sion\Mushahir Ahmed\"/>
    </mc:Choice>
  </mc:AlternateContent>
  <xr:revisionPtr revIDLastSave="0" documentId="13_ncr:1_{9D0EAF74-FDE8-4FCD-826A-6F8008DA4C0E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G33" i="4"/>
  <c r="G35" i="4" s="1"/>
  <c r="G30" i="4"/>
  <c r="C5" i="25"/>
  <c r="C4" i="25"/>
  <c r="C3" i="25"/>
  <c r="P2" i="4"/>
  <c r="B2" i="4" s="1"/>
  <c r="C2" i="4" s="1"/>
  <c r="P3" i="4"/>
  <c r="B3" i="4" s="1"/>
  <c r="C3" i="4" s="1"/>
  <c r="D3" i="4" s="1"/>
  <c r="P4" i="4"/>
  <c r="P5" i="4"/>
  <c r="Q5" i="4" s="1"/>
  <c r="P6" i="4"/>
  <c r="Q6" i="4" s="1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31" i="4"/>
  <c r="C20" i="25"/>
  <c r="C16" i="25"/>
  <c r="C17" i="25" s="1"/>
  <c r="H4" i="4" l="1"/>
  <c r="H12" i="4"/>
  <c r="G11" i="4"/>
  <c r="G15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3" i="4"/>
  <c r="G34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<sst xmlns="http://schemas.openxmlformats.org/spreadsheetml/2006/main" count="133" uniqueCount="92">
  <si>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</si>
  <si>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</si>
  <si>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</si>
  <si>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</si>
  <si>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</si>
  <si>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</si>
  <si>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</si>
  <si>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</si>
  <si>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</si>
  <si>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</si>
  <si>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</si>
  <si>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</si>
  <si>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</si>
  <si>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</si>
  <si>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</si>
  <si>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</si>
  <si>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</si>
  <si>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</si>
  <si>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</si>
  <si>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</si>
  <si>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</si>
  <si>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</si>
  <si>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</si>
  <si>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</si>
  <si>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</si>
  <si>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</si>
  <si>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</si>
  <si>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</si>
  <si>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</si>
  <si>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</si>
  <si>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</si>
  <si>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</si>
  <si>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</si>
  <si>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</si>
  <si>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</si>
  <si>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</si>
  <si>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</si>
  <si>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</si>
  <si>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</si>
  <si>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</si>
  <si>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</si>
  <si>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</si>
  <si>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</si>
  <si>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</si>
  <si>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</si>
  <si>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</si>
  <si>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</si>
  <si>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</si>
  <si>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</si>
  <si>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</si>
  <si>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</si>
  <si>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</si>
  <si>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</si>
  <si>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</si>
  <si>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</si>
  <si>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</si>
  <si>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</si>
  <si>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</si>
  <si>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</si>
  <si>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</si>
  <si>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</si>
  <si>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</si>
  <si>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</si>
  <si>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</si>
  <si>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</si>
  <si>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</si>
  <si>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</si>
  <si>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</si>
  <si>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</si>
  <si>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</si>
  <si>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</si>
  <si>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</si>
  <si>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</si>
  <si>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</si>
  <si>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</si>
  <si>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</si>
  <si>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</si>
  <si>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</si>
  <si>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</si>
  <si>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</si>
  <si>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</si>
  <si>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</si>
  <si>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</si>
  <si>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Flat bearing No. 704, on the 7th Floor, admeasuring about 29.69 Sq. Mt (Carpet Area) + 4.25 Sq. Mt. (Balcony Area) + 3.48 Sq. Mt. (Cup Board Area) + 3.58 Sq. Mt (Flower Bed Area) + 3.78 Sq. Mt. (Terrace Area), in the Building known as LAKHANI’S SKY WAYS &amp; the said society known as LAKHANI’S SKY WAYS CO.OP.HSG. SOCIETY LTD., constructed on the Plot No.07, in the Sector- 05, at Ulwe, Navi Mumbai, Taluka: - Panvel, District: Raigad.</t>
  </si>
  <si>
    <t>TACA</t>
  </si>
  <si>
    <t>MCA</t>
  </si>
  <si>
    <t>ACA</t>
  </si>
  <si>
    <t>Carpet Area</t>
  </si>
  <si>
    <t>Balcony Area</t>
  </si>
  <si>
    <t>Cupboard Area</t>
  </si>
  <si>
    <t>Flowerbed Area</t>
  </si>
  <si>
    <t>Terrace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</si>
</sst>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20</xdr:col>
      <xdr:colOff>487104</xdr:colOff>
      <xdr:row>38</xdr:row>
      <xdr:rowOff>115406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2ED28-ECD4-37CF-6189-F5B40D256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0"/>
          <a:ext cx="9526329" cy="7925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116698</xdr:colOff>
      <xdr:row>46</xdr:row>
      <xdr:rowOff>1186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62B63C-CCFC-7AC7-0B8B-9FC720AC0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85498" cy="8497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126225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A14F8E-0756-9DA9-D412-2719FCB1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95025" cy="8821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373739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9FE660-F688-C653-2260-08B3EA2CB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23339" cy="892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tabSelected="1" workbookViewId="0">
      <selection activeCell="C25" sqref="C2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308250.33599999995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337650.33599999995</v>
      </c>
      <c r="D9" s="63" t="s">
        <v>62</v>
      </c>
      <c r="E9" s="64">
        <f>C9/10.764</f>
        <v>31368.481605351168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2019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4</v>
      </c>
      <c r="D13" s="70">
        <f>D12-C13</f>
        <v>96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14700</v>
      </c>
      <c r="D3" s="24" t="s">
        <v>75</v>
      </c>
      <c r="E3" s="6" t="s">
        <v>86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12200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v>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2019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2500</v>
      </c>
      <c r="D13" s="24"/>
      <c r="F13" s="19"/>
    </row>
    <row r="14" spans="1:6" x14ac:dyDescent="0.25">
      <c r="A14" s="16" t="s">
        <v>15</v>
      </c>
      <c r="B14" s="20"/>
      <c r="C14" s="21">
        <f>C5</f>
        <v>12200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14700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4" t="str">
        <f>E3</f>
        <v>ACA</v>
      </c>
      <c r="B18" s="7"/>
      <c r="C18" s="31">
        <v>483</v>
      </c>
      <c r="D18" s="26"/>
      <c r="F18" s="19"/>
    </row>
    <row r="19" spans="1:6" x14ac:dyDescent="0.25">
      <c r="A19" s="16" t="s">
        <v>73</v>
      </c>
      <c r="B19" s="6"/>
      <c r="C19" s="32">
        <f>C18*C16</f>
        <v>7100100</v>
      </c>
      <c r="D19" s="33"/>
      <c r="E19" s="70"/>
      <c r="F19" s="34"/>
    </row>
    <row r="20" spans="1:6" x14ac:dyDescent="0.25">
      <c r="A20" s="16" t="s">
        <v>24</v>
      </c>
      <c r="C20" s="35">
        <f>C19*90%</f>
        <v>6390090</v>
      </c>
      <c r="D20" s="32"/>
      <c r="F20" s="19"/>
    </row>
    <row r="21" spans="1:6" x14ac:dyDescent="0.25">
      <c r="A21" s="16" t="s">
        <v>25</v>
      </c>
      <c r="C21" s="35">
        <f>C19*80%</f>
        <v>5680080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1207500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14791.875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workbookViewId="0">
      <selection activeCell="H31" sqref="H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440</v>
      </c>
      <c r="C2" s="4">
        <f t="shared" ref="C2:C16" si="1">B2*1.2</f>
        <v>528</v>
      </c>
      <c r="D2" s="4">
        <f t="shared" ref="D2:D16" si="2">C2*1.2</f>
        <v>633.6</v>
      </c>
      <c r="E2" s="5">
        <f t="shared" ref="E2:E16" si="3">R2</f>
        <v>6750000</v>
      </c>
      <c r="F2" s="4">
        <f t="shared" ref="F2:F15" si="4">ROUND((E2/B2),0)</f>
        <v>15341</v>
      </c>
      <c r="G2" s="4">
        <f t="shared" ref="G2:G15" si="5">ROUND((E2/C2),0)</f>
        <v>12784</v>
      </c>
      <c r="H2" s="4">
        <f t="shared" ref="H2:H15" si="6">ROUND((E2/D2),0)</f>
        <v>10653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440</v>
      </c>
      <c r="R2" s="2">
        <v>6750000</v>
      </c>
      <c r="S2" s="2"/>
    </row>
    <row r="3" spans="1:19" x14ac:dyDescent="0.25">
      <c r="A3" s="4">
        <v>2</v>
      </c>
      <c r="B3" s="4">
        <f t="shared" si="0"/>
        <v>455</v>
      </c>
      <c r="C3" s="4">
        <f t="shared" si="1"/>
        <v>546</v>
      </c>
      <c r="D3" s="4">
        <f t="shared" si="2"/>
        <v>655.19999999999993</v>
      </c>
      <c r="E3" s="5">
        <f t="shared" si="3"/>
        <v>7300000</v>
      </c>
      <c r="F3" s="4">
        <f t="shared" si="4"/>
        <v>16044</v>
      </c>
      <c r="G3" s="4">
        <f t="shared" si="5"/>
        <v>13370</v>
      </c>
      <c r="H3" s="4">
        <f t="shared" si="6"/>
        <v>11142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455</v>
      </c>
      <c r="R3" s="2">
        <v>7300000</v>
      </c>
      <c r="S3" s="2"/>
    </row>
    <row r="4" spans="1:19" x14ac:dyDescent="0.25">
      <c r="A4" s="4">
        <v>3</v>
      </c>
      <c r="B4" s="4">
        <f t="shared" si="0"/>
        <v>550</v>
      </c>
      <c r="C4" s="4">
        <f t="shared" si="1"/>
        <v>660</v>
      </c>
      <c r="D4" s="4">
        <f t="shared" si="2"/>
        <v>792</v>
      </c>
      <c r="E4" s="5">
        <f t="shared" si="3"/>
        <v>7500000</v>
      </c>
      <c r="F4" s="4">
        <f t="shared" si="4"/>
        <v>13636</v>
      </c>
      <c r="G4" s="4">
        <f t="shared" si="5"/>
        <v>11364</v>
      </c>
      <c r="H4" s="4">
        <f t="shared" si="6"/>
        <v>9470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550</v>
      </c>
      <c r="R4" s="2">
        <v>7500000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4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10" t="s">
        <v>85</v>
      </c>
      <c r="G24" s="10">
        <v>436</v>
      </c>
    </row>
    <row r="25" spans="1:19" s="10" customFormat="1" x14ac:dyDescent="0.25">
      <c r="F25" s="57" t="s">
        <v>87</v>
      </c>
      <c r="G25" s="57">
        <v>320</v>
      </c>
    </row>
    <row r="26" spans="1:19" s="10" customFormat="1" x14ac:dyDescent="0.25">
      <c r="F26" s="57" t="s">
        <v>88</v>
      </c>
      <c r="G26" s="57">
        <v>46</v>
      </c>
    </row>
    <row r="27" spans="1:19" s="10" customFormat="1" x14ac:dyDescent="0.25">
      <c r="F27" s="57" t="s">
        <v>89</v>
      </c>
      <c r="G27" s="57">
        <v>37</v>
      </c>
      <c r="P27" s="10" t="s">
        <v>83</v>
      </c>
    </row>
    <row r="28" spans="1:19" s="10" customFormat="1" x14ac:dyDescent="0.25">
      <c r="F28" s="57" t="s">
        <v>90</v>
      </c>
      <c r="G28" s="57">
        <v>39</v>
      </c>
    </row>
    <row r="29" spans="1:19" s="10" customFormat="1" x14ac:dyDescent="0.25">
      <c r="F29" s="57" t="s">
        <v>91</v>
      </c>
      <c r="G29" s="57">
        <v>41</v>
      </c>
    </row>
    <row r="30" spans="1:19" s="10" customFormat="1" x14ac:dyDescent="0.25">
      <c r="C30" s="72" t="s">
        <v>74</v>
      </c>
      <c r="D30" s="72"/>
      <c r="F30" s="57" t="s">
        <v>84</v>
      </c>
      <c r="G30" s="57">
        <f>SUM(G25:G29)</f>
        <v>483</v>
      </c>
      <c r="H30" s="10">
        <f>G30/G24</f>
        <v>1.1077981651376148</v>
      </c>
    </row>
    <row r="31" spans="1:19" s="10" customFormat="1" x14ac:dyDescent="0.25">
      <c r="C31" s="72" t="s">
        <v>1</v>
      </c>
      <c r="D31" s="72"/>
      <c r="F31" s="57" t="s">
        <v>71</v>
      </c>
      <c r="G31" s="57">
        <v>580</v>
      </c>
      <c r="H31" s="10">
        <f>G31/G30</f>
        <v>1.2008281573498965</v>
      </c>
    </row>
    <row r="32" spans="1:19" s="10" customFormat="1" x14ac:dyDescent="0.25">
      <c r="F32" s="57" t="s">
        <v>72</v>
      </c>
      <c r="G32" s="57">
        <v>14500</v>
      </c>
    </row>
    <row r="33" spans="3:8" s="10" customFormat="1" x14ac:dyDescent="0.25">
      <c r="C33" s="73"/>
      <c r="D33" s="73"/>
      <c r="F33" s="73" t="s">
        <v>73</v>
      </c>
      <c r="G33" s="73">
        <f>G30*G32</f>
        <v>7003500</v>
      </c>
      <c r="H33" s="10" t="e">
        <f>G33/D31</f>
        <v>#DIV/0!</v>
      </c>
    </row>
    <row r="34" spans="3:8" s="10" customFormat="1" x14ac:dyDescent="0.25">
      <c r="C34" s="73"/>
      <c r="D34" s="73"/>
      <c r="F34" s="73" t="s">
        <v>24</v>
      </c>
      <c r="G34" s="73">
        <f>G33*90%</f>
        <v>6303150</v>
      </c>
    </row>
    <row r="35" spans="3:8" s="10" customFormat="1" x14ac:dyDescent="0.25">
      <c r="C35" s="73"/>
      <c r="D35" s="73"/>
      <c r="F35" s="73" t="s">
        <v>25</v>
      </c>
      <c r="G35" s="73">
        <f>G33*80%</f>
        <v>5602800</v>
      </c>
    </row>
    <row r="36" spans="3:8" s="10" customFormat="1" x14ac:dyDescent="0.25">
      <c r="C36" s="73"/>
      <c r="D36" s="73"/>
    </row>
    <row r="37" spans="3:8" s="10" customFormat="1" x14ac:dyDescent="0.25">
      <c r="C37" s="73"/>
      <c r="D37" s="73"/>
    </row>
    <row r="38" spans="3:8" s="10" customFormat="1" x14ac:dyDescent="0.25"/>
    <row r="39" spans="3:8" s="10" customFormat="1" x14ac:dyDescent="0.25"/>
    <row r="40" spans="3:8" s="10" customFormat="1" x14ac:dyDescent="0.25"/>
    <row r="41" spans="3:8" s="10" customFormat="1" x14ac:dyDescent="0.25"/>
    <row r="42" spans="3:8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2023-12-25T08:47:07Z</dcterms:modified>
</cp:coreProperties>
</file>