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Ghatkopar\Awadhesh Narayan Pathak\"/>
    </mc:Choice>
  </mc:AlternateContent>
  <xr:revisionPtr revIDLastSave="0" documentId="13_ncr:1_{872C1C04-9313-4A49-9521-EEB54BC91CAB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O26" i="24"/>
  <c r="O24" i="24"/>
  <c r="N24" i="24"/>
  <c r="O19" i="24"/>
  <c r="N19" i="24"/>
  <c r="N16" i="24"/>
  <c r="N17" i="24"/>
  <c r="N18" i="24"/>
  <c r="N21" i="24"/>
  <c r="N22" i="24"/>
  <c r="N23" i="24"/>
  <c r="N12" i="24"/>
  <c r="N8" i="24"/>
  <c r="N9" i="24"/>
  <c r="N10" i="24"/>
  <c r="N11" i="24"/>
  <c r="N14" i="24"/>
  <c r="N15" i="24"/>
  <c r="G31" i="4"/>
  <c r="G33" i="4" s="1"/>
  <c r="G28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<sst xmlns="http://schemas.openxmlformats.org/spreadsheetml/2006/main" count="138" uniqueCount="95">
  <si>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</si>
  <si>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</si>
  <si>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</si>
  <si>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</si>
  <si>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</si>
  <si>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</si>
  <si>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</si>
  <si>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</si>
  <si>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</si>
  <si>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</si>
  <si>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</si>
  <si>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</si>
  <si>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</si>
  <si>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</si>
  <si>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</si>
  <si>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</si>
  <si>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</si>
  <si>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</si>
  <si>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</si>
  <si>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</si>
  <si>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</si>
  <si>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</si>
  <si>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</si>
  <si>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</si>
  <si>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</si>
  <si>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</si>
  <si>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</si>
  <si>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</si>
  <si>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</si>
  <si>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</si>
  <si>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</si>
  <si>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</si>
  <si>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</si>
  <si>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</si>
  <si>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</si>
  <si>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</si>
  <si>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</si>
  <si>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</si>
  <si>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</si>
  <si>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</si>
  <si>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</si>
  <si>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</si>
  <si>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</si>
  <si>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</si>
  <si>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</si>
  <si>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</si>
  <si>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</si>
  <si>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</si>
  <si>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</si>
  <si>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</si>
  <si>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</si>
  <si>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</si>
  <si>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</si>
  <si>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</si>
  <si>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</si>
  <si>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</si>
  <si>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</si>
  <si>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</si>
  <si>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</si>
  <si>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</si>
  <si>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</si>
  <si>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</si>
  <si>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</si>
  <si>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</si>
  <si>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</si>
  <si>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</si>
  <si>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</si>
  <si>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</si>
  <si>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</si>
  <si>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</si>
  <si>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</si>
  <si>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</si>
  <si>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</si>
  <si>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</si>
  <si>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</si>
  <si>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</si>
  <si>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</si>
  <si>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</si>
  <si>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</si>
  <si>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</si>
  <si>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</si>
  <si>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</si>
  <si>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</si>
  <si>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16.12.2023</t>
  </si>
  <si>
    <t>ACA</t>
  </si>
  <si>
    <t>BALC</t>
  </si>
  <si>
    <t>TACA</t>
  </si>
  <si>
    <t>MCA</t>
  </si>
  <si>
    <t>Living</t>
  </si>
  <si>
    <t>Kit</t>
  </si>
  <si>
    <t>Toil</t>
  </si>
  <si>
    <t>Bed</t>
  </si>
  <si>
    <t>Bed balc</t>
  </si>
  <si>
    <t>Kit Balc</t>
  </si>
  <si>
    <t>Hall Balc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</si>
</sst>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478018</xdr:colOff>
      <xdr:row>46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519BEF-BEAA-28CA-3A85-BC3A1748F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70018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506597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A5B091-0134-EADA-7A3E-89B127684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98597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564010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8031E9-0266-96BA-E58B-6DCC09561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84810" cy="8811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287747</xdr:colOff>
      <xdr:row>45</xdr:row>
      <xdr:rowOff>39229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0B37D4-1246-BE43-B219-0302B8F01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08547" cy="8087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392536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CEAB47-AE4F-41F1-6239-93A2E0AC7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13336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B33" sqref="B33:B3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6">
        <f>374860*0.85</f>
        <v>318631</v>
      </c>
      <c r="D3" s="46"/>
      <c r="E3" s="46"/>
      <c r="F3" s="46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6" t="s">
        <v>82</v>
      </c>
      <c r="C4" s="56">
        <f>C3*10%</f>
        <v>31863.100000000002</v>
      </c>
      <c r="D4" s="46"/>
      <c r="E4" s="46"/>
      <c r="F4" s="46"/>
      <c r="H4" s="60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6">
        <v>29400</v>
      </c>
      <c r="D6" s="46"/>
      <c r="E6" s="46"/>
      <c r="F6" s="46"/>
      <c r="H6" s="65" t="s">
        <v>46</v>
      </c>
      <c r="I6" s="60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6">
        <f>C5-C6</f>
        <v>321094.09999999998</v>
      </c>
      <c r="D7" s="46"/>
      <c r="E7" s="46"/>
      <c r="F7" s="46"/>
      <c r="H7" s="64" t="s">
        <v>50</v>
      </c>
      <c r="I7" s="60">
        <v>0.8</v>
      </c>
      <c r="J7" s="46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6"/>
      <c r="E8" s="46"/>
      <c r="F8" s="46"/>
      <c r="H8" s="64" t="s">
        <v>51</v>
      </c>
      <c r="I8" s="60">
        <v>0.7</v>
      </c>
      <c r="J8" s="46"/>
      <c r="K8" s="67" t="s">
        <v>52</v>
      </c>
      <c r="L8" s="60">
        <v>0.1</v>
      </c>
    </row>
    <row r="9" spans="2:12" x14ac:dyDescent="0.25">
      <c r="B9" s="46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6"/>
      <c r="K9" s="46" t="s">
        <v>54</v>
      </c>
      <c r="L9" s="60">
        <v>0.15</v>
      </c>
    </row>
    <row r="10" spans="2:12" x14ac:dyDescent="0.25">
      <c r="C10" s="68"/>
      <c r="H10" s="46" t="s">
        <v>55</v>
      </c>
      <c r="I10" s="60">
        <v>0.5</v>
      </c>
      <c r="J10" s="46"/>
      <c r="K10" s="46" t="s">
        <v>56</v>
      </c>
      <c r="L10" s="60">
        <v>0.2</v>
      </c>
    </row>
    <row r="11" spans="2:12" x14ac:dyDescent="0.25">
      <c r="B11" s="52" t="s">
        <v>68</v>
      </c>
      <c r="C11" s="70">
        <f>Calculation!D7</f>
        <v>2023</v>
      </c>
      <c r="H11" s="46" t="s">
        <v>57</v>
      </c>
      <c r="I11" s="60">
        <v>0.4</v>
      </c>
      <c r="J11" s="46"/>
      <c r="K11" s="46"/>
      <c r="L11" s="46"/>
    </row>
    <row r="12" spans="2:12" x14ac:dyDescent="0.25">
      <c r="B12" s="52" t="s">
        <v>69</v>
      </c>
      <c r="C12" s="70">
        <f>Calculation!D8</f>
        <v>2023</v>
      </c>
      <c r="D12" s="69">
        <v>100</v>
      </c>
      <c r="H12" s="46" t="s">
        <v>58</v>
      </c>
      <c r="I12" s="60">
        <v>0.3</v>
      </c>
      <c r="J12" s="46"/>
      <c r="K12" s="46"/>
      <c r="L12" s="46"/>
    </row>
    <row r="13" spans="2:12" x14ac:dyDescent="0.25">
      <c r="B13" s="52" t="s">
        <v>70</v>
      </c>
      <c r="C13" s="70">
        <f>C11-C12</f>
        <v>0</v>
      </c>
      <c r="D13" s="69">
        <f>D12-C13</f>
        <v>100</v>
      </c>
    </row>
    <row r="15" spans="2:12" x14ac:dyDescent="0.25">
      <c r="B15" s="46" t="s">
        <v>59</v>
      </c>
      <c r="C15" s="56">
        <v>93700</v>
      </c>
      <c r="D15" s="46"/>
      <c r="E15" s="46"/>
      <c r="F15" s="46"/>
    </row>
    <row r="16" spans="2:12" x14ac:dyDescent="0.25">
      <c r="B16" s="46" t="s">
        <v>60</v>
      </c>
      <c r="C16" s="56">
        <f>C15*5%</f>
        <v>4685</v>
      </c>
      <c r="D16" s="46"/>
      <c r="E16" s="46"/>
      <c r="F16" s="46"/>
    </row>
    <row r="17" spans="2:6" x14ac:dyDescent="0.25">
      <c r="B17" s="46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6" t="s">
        <v>65</v>
      </c>
      <c r="C18" s="56">
        <v>26620</v>
      </c>
      <c r="D18" s="46"/>
      <c r="E18" s="46"/>
      <c r="F18" s="46"/>
    </row>
    <row r="19" spans="2:6" x14ac:dyDescent="0.25">
      <c r="B19" s="46" t="s">
        <v>66</v>
      </c>
      <c r="C19" s="56">
        <f>C17-C18</f>
        <v>71765</v>
      </c>
      <c r="D19" s="46"/>
      <c r="E19" s="46"/>
      <c r="F19" s="46"/>
    </row>
    <row r="20" spans="2:6" ht="45" x14ac:dyDescent="0.25">
      <c r="B20" s="66" t="s">
        <v>67</v>
      </c>
      <c r="C20" s="56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O26" sqref="O26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>
        <v>8.6999999999999993</v>
      </c>
      <c r="M5" s="46">
        <v>11.8</v>
      </c>
      <c r="N5" s="46">
        <f t="shared" ref="N5:N24" si="6">L5*M5</f>
        <v>102.66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>
        <v>5.86</v>
      </c>
      <c r="M6" s="46">
        <v>3.78</v>
      </c>
      <c r="N6" s="46">
        <f t="shared" si="6"/>
        <v>22.1508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>
        <v>7.5</v>
      </c>
      <c r="M7" s="46">
        <v>3</v>
      </c>
      <c r="N7" s="46">
        <f t="shared" si="6"/>
        <v>22.5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>
        <v>3</v>
      </c>
      <c r="M8" s="46">
        <v>7</v>
      </c>
      <c r="N8" s="46">
        <f t="shared" si="6"/>
        <v>21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>
        <v>7</v>
      </c>
      <c r="M9" s="46">
        <v>8</v>
      </c>
      <c r="N9" s="46">
        <f t="shared" si="6"/>
        <v>56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>
        <v>13.66</v>
      </c>
      <c r="M10" s="46">
        <v>9</v>
      </c>
      <c r="N10" s="46">
        <f t="shared" si="6"/>
        <v>122.94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>
        <v>6.9</v>
      </c>
      <c r="M11" s="46">
        <v>3.9</v>
      </c>
      <c r="N11" s="46">
        <f t="shared" si="6"/>
        <v>26.91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46">
        <f>SUM(N5:N11)</f>
        <v>374.16080000000005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 t="s">
        <v>88</v>
      </c>
      <c r="L14" s="46">
        <v>4.2</v>
      </c>
      <c r="M14" s="46">
        <v>2.75</v>
      </c>
      <c r="N14" s="46">
        <f t="shared" si="6"/>
        <v>11.55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 t="s">
        <v>89</v>
      </c>
      <c r="L15" s="46">
        <v>2.4</v>
      </c>
      <c r="M15" s="46">
        <v>2.1</v>
      </c>
      <c r="N15" s="46">
        <f t="shared" si="6"/>
        <v>5.04</v>
      </c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 t="s">
        <v>90</v>
      </c>
      <c r="L16" s="46">
        <v>2.1</v>
      </c>
      <c r="M16" s="46">
        <v>1.2</v>
      </c>
      <c r="N16" s="46">
        <f t="shared" si="6"/>
        <v>2.52</v>
      </c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 t="s">
        <v>90</v>
      </c>
      <c r="L17" s="46">
        <v>1.2</v>
      </c>
      <c r="M17" s="46">
        <v>1.8</v>
      </c>
      <c r="N17" s="46">
        <f t="shared" si="6"/>
        <v>2.16</v>
      </c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 t="s">
        <v>91</v>
      </c>
      <c r="L18" s="46">
        <v>3.45</v>
      </c>
      <c r="M18" s="46">
        <v>2.75</v>
      </c>
      <c r="N18" s="46">
        <f t="shared" si="6"/>
        <v>9.4875000000000007</v>
      </c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6">
        <f>SUM(N14:N18)</f>
        <v>30.7575</v>
      </c>
      <c r="O19" s="46">
        <f>N19*10.764</f>
        <v>331.07372999999995</v>
      </c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6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 t="s">
        <v>92</v>
      </c>
      <c r="L21" s="46">
        <v>3.45</v>
      </c>
      <c r="M21" s="46">
        <v>1.35</v>
      </c>
      <c r="N21" s="46">
        <f t="shared" si="6"/>
        <v>4.6575000000000006</v>
      </c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 t="s">
        <v>93</v>
      </c>
      <c r="L22" s="46">
        <v>2.4</v>
      </c>
      <c r="M22" s="46">
        <v>0.7</v>
      </c>
      <c r="N22" s="46">
        <f t="shared" si="6"/>
        <v>1.68</v>
      </c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 t="s">
        <v>94</v>
      </c>
      <c r="L23" s="46">
        <v>2.75</v>
      </c>
      <c r="M23" s="46">
        <v>0.85</v>
      </c>
      <c r="N23" s="46">
        <f t="shared" si="6"/>
        <v>2.3374999999999999</v>
      </c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5"/>
      <c r="N24" s="46">
        <f>SUM(N21:N23)</f>
        <v>8.6750000000000007</v>
      </c>
      <c r="O24" s="52">
        <f>N24*10.764</f>
        <v>93.377700000000004</v>
      </c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5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5"/>
      <c r="N26" s="46"/>
      <c r="O26" s="46">
        <f>O19+O24</f>
        <v>424.45142999999996</v>
      </c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6"/>
      <c r="Q29" s="56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7"/>
      <c r="Q30" s="57"/>
      <c r="R30" s="46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H30" sqref="H3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9000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6500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9000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4" t="str">
        <f>E3</f>
        <v>ACA</v>
      </c>
      <c r="B18" s="7"/>
      <c r="C18" s="31">
        <v>422</v>
      </c>
      <c r="D18" s="26"/>
      <c r="F18" s="19"/>
    </row>
    <row r="19" spans="1:6" x14ac:dyDescent="0.25">
      <c r="A19" s="16" t="s">
        <v>73</v>
      </c>
      <c r="B19" s="6"/>
      <c r="C19" s="32">
        <f>C18*C16</f>
        <v>3798000</v>
      </c>
      <c r="D19" s="33"/>
      <c r="E19" s="69"/>
      <c r="F19" s="34"/>
    </row>
    <row r="20" spans="1:6" x14ac:dyDescent="0.25">
      <c r="A20" s="16" t="s">
        <v>24</v>
      </c>
      <c r="C20" s="35">
        <f>C19*90%</f>
        <v>3418200</v>
      </c>
      <c r="D20" s="32"/>
      <c r="F20" s="19"/>
    </row>
    <row r="21" spans="1:6" x14ac:dyDescent="0.25">
      <c r="A21" s="16" t="s">
        <v>25</v>
      </c>
      <c r="C21" s="35">
        <f>C19*80%</f>
        <v>3038400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1055000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9495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O27" sqref="O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430</v>
      </c>
      <c r="C2" s="4">
        <f t="shared" ref="C2:C16" si="1">B2*1.2</f>
        <v>516</v>
      </c>
      <c r="D2" s="4">
        <f t="shared" ref="D2:D16" si="2">C2*1.2</f>
        <v>619.19999999999993</v>
      </c>
      <c r="E2" s="5">
        <f t="shared" ref="E2:E16" si="3">R2</f>
        <v>4100000</v>
      </c>
      <c r="F2" s="76">
        <f t="shared" ref="F2:F15" si="4">ROUND((E2/B2),0)</f>
        <v>9535</v>
      </c>
      <c r="G2" s="76">
        <f t="shared" ref="G2:G15" si="5">ROUND((E2/C2),0)</f>
        <v>7946</v>
      </c>
      <c r="H2" s="76">
        <f t="shared" ref="H2:H15" si="6">ROUND((E2/D2),0)</f>
        <v>6621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430</v>
      </c>
      <c r="R2" s="77">
        <v>4100000</v>
      </c>
      <c r="S2" s="2"/>
    </row>
    <row r="3" spans="1:19" x14ac:dyDescent="0.25">
      <c r="A3" s="4">
        <v>2</v>
      </c>
      <c r="B3" s="4">
        <f t="shared" si="0"/>
        <v>400</v>
      </c>
      <c r="C3" s="4">
        <f t="shared" si="1"/>
        <v>480</v>
      </c>
      <c r="D3" s="4">
        <f t="shared" si="2"/>
        <v>576</v>
      </c>
      <c r="E3" s="5">
        <f t="shared" si="3"/>
        <v>3690000</v>
      </c>
      <c r="F3" s="76">
        <f t="shared" si="4"/>
        <v>9225</v>
      </c>
      <c r="G3" s="76">
        <f t="shared" si="5"/>
        <v>7688</v>
      </c>
      <c r="H3" s="76">
        <f t="shared" si="6"/>
        <v>6406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400</v>
      </c>
      <c r="R3" s="77">
        <v>3690000</v>
      </c>
      <c r="S3" s="2"/>
    </row>
    <row r="4" spans="1:19" x14ac:dyDescent="0.25">
      <c r="A4" s="4">
        <v>3</v>
      </c>
      <c r="B4" s="4">
        <f t="shared" si="0"/>
        <v>450</v>
      </c>
      <c r="C4" s="4">
        <f t="shared" si="1"/>
        <v>540</v>
      </c>
      <c r="D4" s="4">
        <f t="shared" si="2"/>
        <v>648</v>
      </c>
      <c r="E4" s="5">
        <f t="shared" si="3"/>
        <v>4200000</v>
      </c>
      <c r="F4" s="76">
        <f t="shared" si="4"/>
        <v>9333</v>
      </c>
      <c r="G4" s="76">
        <f t="shared" si="5"/>
        <v>7778</v>
      </c>
      <c r="H4" s="76">
        <f t="shared" si="6"/>
        <v>6481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450</v>
      </c>
      <c r="R4" s="77">
        <v>4200000</v>
      </c>
      <c r="S4" s="2"/>
    </row>
    <row r="5" spans="1:19" x14ac:dyDescent="0.25">
      <c r="A5" s="4">
        <v>4</v>
      </c>
      <c r="B5" s="4">
        <f t="shared" si="0"/>
        <v>427</v>
      </c>
      <c r="C5" s="4">
        <f t="shared" si="1"/>
        <v>512.4</v>
      </c>
      <c r="D5" s="4">
        <f t="shared" si="2"/>
        <v>614.88</v>
      </c>
      <c r="E5" s="5">
        <f t="shared" si="3"/>
        <v>3750000</v>
      </c>
      <c r="F5" s="76">
        <f t="shared" si="4"/>
        <v>8782</v>
      </c>
      <c r="G5" s="76">
        <f t="shared" si="5"/>
        <v>7319</v>
      </c>
      <c r="H5" s="76">
        <f t="shared" si="6"/>
        <v>6099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427</v>
      </c>
      <c r="R5" s="77">
        <v>3750000</v>
      </c>
      <c r="S5" s="2"/>
    </row>
    <row r="6" spans="1:19" x14ac:dyDescent="0.25">
      <c r="A6" s="4">
        <v>5</v>
      </c>
      <c r="B6" s="4">
        <f t="shared" si="0"/>
        <v>420</v>
      </c>
      <c r="C6" s="4">
        <f t="shared" si="1"/>
        <v>504</v>
      </c>
      <c r="D6" s="4">
        <f t="shared" si="2"/>
        <v>604.79999999999995</v>
      </c>
      <c r="E6" s="5">
        <f t="shared" si="3"/>
        <v>3800000</v>
      </c>
      <c r="F6" s="4">
        <f t="shared" si="4"/>
        <v>9048</v>
      </c>
      <c r="G6" s="4">
        <f t="shared" si="5"/>
        <v>7540</v>
      </c>
      <c r="H6" s="4">
        <f t="shared" si="6"/>
        <v>6283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420</v>
      </c>
      <c r="R6" s="2">
        <v>3800000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5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56" t="s">
        <v>87</v>
      </c>
      <c r="G25" s="56">
        <v>374</v>
      </c>
    </row>
    <row r="26" spans="1:19" s="10" customFormat="1" x14ac:dyDescent="0.25">
      <c r="F26" s="56" t="s">
        <v>84</v>
      </c>
      <c r="G26" s="56">
        <v>311</v>
      </c>
    </row>
    <row r="27" spans="1:19" s="10" customFormat="1" x14ac:dyDescent="0.25">
      <c r="F27" s="56" t="s">
        <v>85</v>
      </c>
      <c r="G27" s="56">
        <v>111</v>
      </c>
    </row>
    <row r="28" spans="1:19" s="10" customFormat="1" x14ac:dyDescent="0.25">
      <c r="C28" s="71" t="s">
        <v>74</v>
      </c>
      <c r="D28" s="71" t="s">
        <v>83</v>
      </c>
      <c r="F28" s="56" t="s">
        <v>86</v>
      </c>
      <c r="G28" s="56">
        <f>SUM(G26:G27)</f>
        <v>422</v>
      </c>
    </row>
    <row r="29" spans="1:19" s="10" customFormat="1" x14ac:dyDescent="0.25">
      <c r="C29" s="71" t="s">
        <v>1</v>
      </c>
      <c r="D29" s="71"/>
      <c r="F29" s="56" t="s">
        <v>71</v>
      </c>
      <c r="G29" s="56">
        <v>464</v>
      </c>
      <c r="H29" s="10">
        <f>G29/G28</f>
        <v>1.0995260663507109</v>
      </c>
    </row>
    <row r="30" spans="1:19" s="10" customFormat="1" x14ac:dyDescent="0.25">
      <c r="F30" s="56" t="s">
        <v>72</v>
      </c>
      <c r="G30" s="56">
        <v>9000</v>
      </c>
    </row>
    <row r="31" spans="1:19" s="10" customFormat="1" x14ac:dyDescent="0.25">
      <c r="C31" s="73"/>
      <c r="D31" s="73"/>
      <c r="F31" s="73" t="s">
        <v>73</v>
      </c>
      <c r="G31" s="73">
        <f>G28*G30</f>
        <v>3798000</v>
      </c>
      <c r="H31" s="10" t="e">
        <f>G31/D29</f>
        <v>#DIV/0!</v>
      </c>
    </row>
    <row r="32" spans="1:19" s="10" customFormat="1" x14ac:dyDescent="0.25">
      <c r="C32" s="73"/>
      <c r="D32" s="73"/>
      <c r="F32" s="73" t="s">
        <v>24</v>
      </c>
      <c r="G32" s="73">
        <f>G31*90%</f>
        <v>3418200</v>
      </c>
    </row>
    <row r="33" spans="3:7" s="10" customFormat="1" x14ac:dyDescent="0.25">
      <c r="C33" s="73"/>
      <c r="D33" s="73"/>
      <c r="F33" s="73" t="s">
        <v>25</v>
      </c>
      <c r="G33" s="73">
        <f>G31*80%</f>
        <v>3038400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2023-12-25T05:49:12Z</dcterms:modified>
</cp:coreProperties>
</file>