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Pritam Sutar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Sheet5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  <sheet name="Sheet6" sheetId="41" r:id="rId10"/>
    <sheet name="MB" sheetId="40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 l="1"/>
  <c r="C20" i="23"/>
  <c r="E29" i="23"/>
  <c r="D29" i="23"/>
  <c r="D28" i="23"/>
  <c r="D27" i="23"/>
  <c r="S3" i="4"/>
  <c r="S2" i="4"/>
  <c r="G26" i="37" l="1"/>
  <c r="F56" i="31"/>
  <c r="R24" i="4"/>
  <c r="F26" i="40"/>
  <c r="F25" i="40"/>
  <c r="F24" i="40"/>
  <c r="F5" i="40"/>
  <c r="F6" i="40"/>
  <c r="F7" i="40"/>
  <c r="F8" i="40"/>
  <c r="F4" i="40"/>
  <c r="F9" i="40" l="1"/>
  <c r="C18" i="25"/>
  <c r="O24" i="4" l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5" i="25"/>
  <c r="Q10" i="4" l="1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B11" i="4" s="1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30" i="24" l="1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l="1"/>
  <c r="C19" i="23" s="1"/>
  <c r="C21" i="23" l="1"/>
  <c r="C25" i="23"/>
  <c r="J19" i="4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7" i="4"/>
  <c r="H17" i="4" s="1"/>
  <c r="D18" i="4"/>
  <c r="H18" i="4" s="1"/>
  <c r="D16" i="4"/>
  <c r="H16" i="4" s="1"/>
</calcChain>
</file>

<file path=xl/sharedStrings.xml><?xml version="1.0" encoding="utf-8"?>
<sst xmlns="http://schemas.openxmlformats.org/spreadsheetml/2006/main" count="130" uniqueCount="99">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</sst>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71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6" fontId="5" fillId="0" borderId="0" xfId="0" applyNumberFormat="1" applyFont="1"/>
    <xf numFmtId="171" fontId="0" fillId="0" borderId="0" xfId="0" applyNumberFormat="1"/>
    <xf numFmtId="166" fontId="7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213472</xdr:colOff>
      <xdr:row>1</xdr:row>
      <xdr:rowOff>24093</xdr:rowOff>
    </xdr:from>
    <xdr:to>
      <xdr:col>13</xdr:col>
      <xdr:colOff>461122</xdr:colOff>
      <xdr:row>19</xdr:row>
      <xdr:rowOff>109818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3943" y="214593"/>
          <a:ext cx="5693708" cy="3514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4</xdr:row>
      <xdr:rowOff>133350</xdr:rowOff>
    </xdr:from>
    <xdr:to>
      <xdr:col>10</xdr:col>
      <xdr:colOff>9525</xdr:colOff>
      <xdr:row>23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895350"/>
          <a:ext cx="5734050" cy="3571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opLeftCell="B1" zoomScaleNormal="100"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34785</v>
      </c>
      <c r="F2" s="75"/>
      <c r="G2" s="120" t="s">
        <v>76</v>
      </c>
      <c r="H2" s="121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32750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32750</v>
      </c>
      <c r="D5" s="57" t="s">
        <v>61</v>
      </c>
      <c r="E5" s="58">
        <f>ROUND(C5/10.764,0)</f>
        <v>3043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8550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24200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24200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32750</v>
      </c>
      <c r="D10" s="57" t="s">
        <v>61</v>
      </c>
      <c r="E10" s="58">
        <f>ROUND(C10/10.764,0)</f>
        <v>3043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839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/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1678000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zoomScale="115" zoomScaleNormal="115" workbookViewId="0">
      <selection activeCell="E14" sqref="E14"/>
    </sheetView>
  </sheetViews>
  <sheetFormatPr defaultRowHeight="15"/>
  <cols>
    <col min="1" max="1" width="21.7109375" bestFit="1" customWidth="1"/>
    <col min="2" max="2" width="17" customWidth="1"/>
    <col min="3" max="3" width="19.140625" style="16" customWidth="1"/>
    <col min="4" max="4" width="15.5703125" style="16" bestFit="1" customWidth="1"/>
    <col min="5" max="5" width="27.140625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4700</v>
      </c>
      <c r="D3" s="21" t="s">
        <v>98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2700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118"/>
      <c r="G10" s="78"/>
    </row>
    <row r="11" spans="1:8">
      <c r="A11" s="15"/>
      <c r="B11" s="26"/>
      <c r="C11" s="27">
        <f>C10%</f>
        <v>0</v>
      </c>
      <c r="D11" s="27"/>
      <c r="E11" s="75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2700</v>
      </c>
      <c r="D14" s="23"/>
      <c r="F14" s="118"/>
      <c r="G14" s="118"/>
    </row>
    <row r="15" spans="1:8">
      <c r="B15" s="19"/>
      <c r="C15" s="20"/>
      <c r="D15" s="23"/>
      <c r="F15" s="78"/>
      <c r="G15" s="118"/>
    </row>
    <row r="16" spans="1:8">
      <c r="A16" s="28" t="s">
        <v>23</v>
      </c>
      <c r="B16" s="29"/>
      <c r="C16" s="21">
        <f>C14+C13</f>
        <v>4700</v>
      </c>
      <c r="D16" s="21"/>
      <c r="E16" s="61"/>
      <c r="F16" s="78"/>
      <c r="G16" s="118"/>
    </row>
    <row r="17" spans="1:8">
      <c r="B17" s="24"/>
      <c r="C17" s="25"/>
      <c r="D17" s="25"/>
      <c r="F17" s="78"/>
      <c r="G17" s="118"/>
      <c r="H17" s="119"/>
    </row>
    <row r="18" spans="1:8" ht="16.5">
      <c r="A18" s="28" t="s">
        <v>94</v>
      </c>
      <c r="B18" s="7"/>
      <c r="C18" s="76">
        <v>699</v>
      </c>
      <c r="D18" s="76"/>
      <c r="E18" s="77"/>
      <c r="F18" s="78"/>
      <c r="G18" s="78"/>
    </row>
    <row r="19" spans="1:8">
      <c r="A19" s="15"/>
      <c r="B19" s="6"/>
      <c r="C19" s="30">
        <f>C18*C16</f>
        <v>3285300</v>
      </c>
      <c r="D19" s="78" t="s">
        <v>68</v>
      </c>
      <c r="E19" s="30"/>
      <c r="F19" s="78"/>
      <c r="G19" s="118"/>
    </row>
    <row r="20" spans="1:8">
      <c r="A20" s="15"/>
      <c r="B20" s="61">
        <f>C20*0.8</f>
        <v>2496828</v>
      </c>
      <c r="C20" s="31">
        <f>C19*95%</f>
        <v>3121035</v>
      </c>
      <c r="D20" s="78" t="s">
        <v>24</v>
      </c>
      <c r="E20" s="31"/>
      <c r="F20" s="78"/>
      <c r="G20" s="118"/>
    </row>
    <row r="21" spans="1:8">
      <c r="A21" s="15"/>
      <c r="C21" s="31">
        <f>C19*80%</f>
        <v>2628240</v>
      </c>
      <c r="D21" s="78" t="s">
        <v>25</v>
      </c>
      <c r="E21" s="31"/>
      <c r="F21" s="78"/>
      <c r="G21" s="78"/>
    </row>
    <row r="22" spans="1:8">
      <c r="A22" s="15"/>
      <c r="F22" s="78"/>
      <c r="G22" s="78"/>
    </row>
    <row r="23" spans="1:8">
      <c r="A23" s="32" t="s">
        <v>26</v>
      </c>
      <c r="B23" s="33"/>
      <c r="C23" s="34">
        <f>C4*C18</f>
        <v>1398000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6844.375</v>
      </c>
      <c r="D25" s="31"/>
    </row>
    <row r="26" spans="1:8">
      <c r="C26" s="31"/>
      <c r="D26" s="31"/>
    </row>
    <row r="27" spans="1:8">
      <c r="C27" s="31">
        <v>59.75</v>
      </c>
      <c r="D27" s="123">
        <f>C27*10.764</f>
        <v>643.149</v>
      </c>
    </row>
    <row r="28" spans="1:8">
      <c r="C28">
        <v>5.18</v>
      </c>
      <c r="D28" s="123">
        <f t="shared" ref="D28:D29" si="0">C28*10.764</f>
        <v>55.757519999999992</v>
      </c>
    </row>
    <row r="29" spans="1:8">
      <c r="C29"/>
      <c r="D29" s="125">
        <f>SUM(D27:D28)</f>
        <v>698.90652</v>
      </c>
      <c r="E29" s="124">
        <f>D29*1.2</f>
        <v>838.68782399999998</v>
      </c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H1" zoomScaleNormal="100" workbookViewId="0">
      <selection activeCell="R8" sqref="R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10000000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>
        <v>3000</v>
      </c>
      <c r="Q2" s="75"/>
      <c r="R2" s="2">
        <v>10000000</v>
      </c>
      <c r="S2" s="2">
        <f>R2/P2</f>
        <v>3333.3333333333335</v>
      </c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9500000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>
        <v>2040</v>
      </c>
      <c r="Q3" s="75"/>
      <c r="R3" s="2">
        <v>9500000</v>
      </c>
      <c r="S3" s="2">
        <f t="shared" ref="S3:S4" si="10">R3/P3</f>
        <v>4656.8627450980393</v>
      </c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 s="75">
        <v>0</v>
      </c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 s="75">
        <v>0</v>
      </c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 t="str">
        <f t="shared" si="4"/>
        <v xml:space="preserve"> </v>
      </c>
      <c r="F10" s="4" t="e">
        <f t="shared" si="5"/>
        <v>#VALUE!</v>
      </c>
      <c r="G10" s="4" t="e">
        <f t="shared" si="6"/>
        <v>#VALUE!</v>
      </c>
      <c r="H10" s="4" t="e">
        <f t="shared" si="7"/>
        <v>#VALUE!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1">O10/1.2</f>
        <v>0</v>
      </c>
      <c r="Q10" s="75">
        <f t="shared" ref="Q10" si="12">P10/1.2</f>
        <v>0</v>
      </c>
      <c r="R10" s="2" t="s">
        <v>97</v>
      </c>
      <c r="S10" s="2"/>
    </row>
    <row r="11" spans="1:35" ht="16.5">
      <c r="A11" s="4">
        <f t="shared" si="0"/>
        <v>0</v>
      </c>
      <c r="B11" s="4">
        <f t="shared" si="1"/>
        <v>1000</v>
      </c>
      <c r="C11" s="4">
        <f t="shared" si="2"/>
        <v>1200</v>
      </c>
      <c r="D11" s="4">
        <f t="shared" si="3"/>
        <v>1440</v>
      </c>
      <c r="E11" s="5">
        <f t="shared" si="4"/>
        <v>6000000</v>
      </c>
      <c r="F11" s="4">
        <f t="shared" si="5"/>
        <v>6000</v>
      </c>
      <c r="G11" s="4">
        <f t="shared" si="6"/>
        <v>5000</v>
      </c>
      <c r="H11" s="4">
        <f t="shared" si="7"/>
        <v>4167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3">O11/1.2</f>
        <v>0</v>
      </c>
      <c r="Q11">
        <v>1000</v>
      </c>
      <c r="R11" s="2">
        <v>6000000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2000</v>
      </c>
      <c r="C12" s="4">
        <f t="shared" si="2"/>
        <v>2400</v>
      </c>
      <c r="D12" s="4">
        <f t="shared" si="3"/>
        <v>2880</v>
      </c>
      <c r="E12" s="5">
        <f t="shared" si="4"/>
        <v>17000000</v>
      </c>
      <c r="F12" s="4">
        <f t="shared" si="5"/>
        <v>8500</v>
      </c>
      <c r="G12" s="4">
        <f t="shared" si="6"/>
        <v>7083</v>
      </c>
      <c r="H12" s="4">
        <f t="shared" si="7"/>
        <v>5903</v>
      </c>
      <c r="I12" s="4">
        <f t="shared" si="8"/>
        <v>0</v>
      </c>
      <c r="J12" s="4">
        <f t="shared" si="9"/>
        <v>0</v>
      </c>
      <c r="Q12">
        <v>2000</v>
      </c>
      <c r="R12" s="2">
        <v>17000000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R15" s="2"/>
      <c r="S15" s="2"/>
    </row>
    <row r="16" spans="1:35">
      <c r="A16" s="4">
        <f t="shared" ref="A16:A19" si="14">N16</f>
        <v>0</v>
      </c>
      <c r="B16" s="4">
        <f t="shared" ref="B16:B19" si="15">Q16</f>
        <v>0</v>
      </c>
      <c r="C16" s="4">
        <f t="shared" ref="C16:C19" si="16">B16*1.2</f>
        <v>0</v>
      </c>
      <c r="D16" s="4">
        <f t="shared" ref="D16:D19" si="17">C16*1.2</f>
        <v>0</v>
      </c>
      <c r="E16" s="5">
        <f t="shared" ref="E16:E19" si="18">R16</f>
        <v>0</v>
      </c>
      <c r="F16" s="4" t="e">
        <f t="shared" ref="F16:F19" si="19">ROUND((E16/B16),0)</f>
        <v>#DIV/0!</v>
      </c>
      <c r="G16" s="4" t="e">
        <f t="shared" ref="G16:G19" si="20">ROUND((E16/C16),0)</f>
        <v>#DIV/0!</v>
      </c>
      <c r="H16" s="4" t="e">
        <f t="shared" ref="H16:H19" si="21">ROUND((E16/D16),0)</f>
        <v>#DIV/0!</v>
      </c>
      <c r="I16" s="4">
        <f t="shared" ref="I16:J19" si="22">T16</f>
        <v>0</v>
      </c>
      <c r="J16" s="4">
        <f t="shared" si="22"/>
        <v>0</v>
      </c>
      <c r="R16" s="2"/>
      <c r="S16" s="2"/>
    </row>
    <row r="17" spans="1:19">
      <c r="A17" s="4">
        <f t="shared" si="14"/>
        <v>0</v>
      </c>
      <c r="B17" s="4">
        <f t="shared" si="15"/>
        <v>0</v>
      </c>
      <c r="C17" s="4">
        <f t="shared" si="16"/>
        <v>0</v>
      </c>
      <c r="D17" s="4">
        <f t="shared" si="17"/>
        <v>0</v>
      </c>
      <c r="E17" s="5">
        <f t="shared" si="18"/>
        <v>0</v>
      </c>
      <c r="F17" s="4" t="e">
        <f t="shared" si="19"/>
        <v>#DIV/0!</v>
      </c>
      <c r="G17" s="4" t="e">
        <f t="shared" si="20"/>
        <v>#DIV/0!</v>
      </c>
      <c r="H17" s="4" t="e">
        <f t="shared" si="21"/>
        <v>#DIV/0!</v>
      </c>
      <c r="I17" s="4">
        <f t="shared" si="22"/>
        <v>0</v>
      </c>
      <c r="J17" s="4">
        <f t="shared" si="22"/>
        <v>0</v>
      </c>
      <c r="R17" s="2"/>
      <c r="S17" s="2"/>
    </row>
    <row r="18" spans="1:19">
      <c r="A18" s="4">
        <f t="shared" si="14"/>
        <v>0</v>
      </c>
      <c r="B18" s="4">
        <f t="shared" si="15"/>
        <v>0</v>
      </c>
      <c r="C18" s="4">
        <f t="shared" si="16"/>
        <v>0</v>
      </c>
      <c r="D18" s="4">
        <f t="shared" si="17"/>
        <v>0</v>
      </c>
      <c r="E18" s="5">
        <f t="shared" si="18"/>
        <v>0</v>
      </c>
      <c r="F18" s="4" t="e">
        <f t="shared" si="19"/>
        <v>#DIV/0!</v>
      </c>
      <c r="G18" s="4" t="e">
        <f t="shared" si="20"/>
        <v>#DIV/0!</v>
      </c>
      <c r="H18" s="4" t="e">
        <f t="shared" si="21"/>
        <v>#DIV/0!</v>
      </c>
      <c r="I18" s="4">
        <f t="shared" si="22"/>
        <v>0</v>
      </c>
      <c r="J18" s="4">
        <f t="shared" si="22"/>
        <v>0</v>
      </c>
      <c r="R18" s="2"/>
      <c r="S18" s="2"/>
    </row>
    <row r="19" spans="1:19">
      <c r="A19" s="4">
        <f t="shared" si="14"/>
        <v>0</v>
      </c>
      <c r="B19" s="4">
        <f t="shared" si="15"/>
        <v>0</v>
      </c>
      <c r="C19" s="4">
        <f t="shared" si="16"/>
        <v>0</v>
      </c>
      <c r="D19" s="4">
        <f t="shared" si="17"/>
        <v>0</v>
      </c>
      <c r="E19" s="5">
        <f t="shared" si="18"/>
        <v>0</v>
      </c>
      <c r="F19" s="4" t="e">
        <f t="shared" si="19"/>
        <v>#DIV/0!</v>
      </c>
      <c r="G19" s="4" t="e">
        <f t="shared" si="20"/>
        <v>#DIV/0!</v>
      </c>
      <c r="H19" s="4" t="e">
        <f t="shared" si="21"/>
        <v>#DIV/0!</v>
      </c>
      <c r="I19" s="4">
        <f t="shared" si="22"/>
        <v>0</v>
      </c>
      <c r="J19" s="4">
        <f t="shared" si="22"/>
        <v>0</v>
      </c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  <c r="R23" s="10">
        <v>8500</v>
      </c>
    </row>
    <row r="24" spans="1:19" s="10" customFormat="1">
      <c r="C24" s="10" t="s">
        <v>1</v>
      </c>
      <c r="F24" s="65" t="s">
        <v>69</v>
      </c>
      <c r="G24" s="65"/>
      <c r="N24" s="10">
        <v>58.838000000000001</v>
      </c>
      <c r="O24" s="10">
        <f>N24*10.764</f>
        <v>633.33223199999998</v>
      </c>
      <c r="R24" s="10">
        <f>R23/1.35</f>
        <v>6296.2962962962956</v>
      </c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E1" zoomScale="85" zoomScaleNormal="85" workbookViewId="0">
      <selection activeCell="Q15" sqref="Q1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L12" sqref="L1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5:F56"/>
  <sheetViews>
    <sheetView topLeftCell="A37" workbookViewId="0">
      <selection activeCell="I56" sqref="I56"/>
    </sheetView>
  </sheetViews>
  <sheetFormatPr defaultRowHeight="15"/>
  <sheetData>
    <row r="55" spans="6:6">
      <c r="F55">
        <v>8500</v>
      </c>
    </row>
    <row r="56" spans="6:6">
      <c r="F56">
        <f>F55/1.35</f>
        <v>6296.2962962962956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5:G26"/>
  <sheetViews>
    <sheetView topLeftCell="A7" zoomScale="85" zoomScaleNormal="85" workbookViewId="0">
      <selection activeCell="H27" sqref="H27"/>
    </sheetView>
  </sheetViews>
  <sheetFormatPr defaultRowHeight="15"/>
  <cols>
    <col min="7" max="7" width="14.5703125" customWidth="1"/>
  </cols>
  <sheetData>
    <row r="25" spans="7:7">
      <c r="G25">
        <v>6000</v>
      </c>
    </row>
    <row r="26" spans="7:7">
      <c r="G26">
        <f>G25/1.35</f>
        <v>4444.4444444444443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4" sqref="N14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I26"/>
  <sheetViews>
    <sheetView workbookViewId="0">
      <selection activeCell="K9" sqref="K9"/>
    </sheetView>
  </sheetViews>
  <sheetFormatPr defaultRowHeight="15"/>
  <sheetData>
    <row r="4" spans="4:9">
      <c r="D4">
        <v>11.3</v>
      </c>
      <c r="E4">
        <v>15.3</v>
      </c>
      <c r="F4" s="119">
        <f>E4*D4</f>
        <v>172.89000000000001</v>
      </c>
    </row>
    <row r="5" spans="4:9">
      <c r="D5">
        <v>11.6</v>
      </c>
      <c r="E5">
        <v>15.7</v>
      </c>
      <c r="F5" s="119">
        <f t="shared" ref="F5:F8" si="0">E5*D5</f>
        <v>182.11999999999998</v>
      </c>
    </row>
    <row r="6" spans="4:9">
      <c r="D6">
        <v>11.6</v>
      </c>
      <c r="E6">
        <v>15.7</v>
      </c>
      <c r="F6" s="119">
        <f t="shared" si="0"/>
        <v>182.11999999999998</v>
      </c>
    </row>
    <row r="7" spans="4:9">
      <c r="D7">
        <v>11.6</v>
      </c>
      <c r="E7">
        <v>13.3</v>
      </c>
      <c r="F7" s="119">
        <f t="shared" si="0"/>
        <v>154.28</v>
      </c>
    </row>
    <row r="8" spans="4:9">
      <c r="D8">
        <v>11.6</v>
      </c>
      <c r="E8">
        <v>13</v>
      </c>
      <c r="F8" s="119">
        <f t="shared" si="0"/>
        <v>150.79999999999998</v>
      </c>
    </row>
    <row r="9" spans="4:9">
      <c r="F9" s="119">
        <f>SUM(F4:F8)</f>
        <v>842.20999999999992</v>
      </c>
    </row>
    <row r="11" spans="4:9">
      <c r="E11" s="75"/>
      <c r="F11" s="119"/>
    </row>
    <row r="12" spans="4:9">
      <c r="E12" s="75"/>
      <c r="F12" s="119"/>
    </row>
    <row r="13" spans="4:9">
      <c r="E13" s="75"/>
      <c r="F13" s="119"/>
    </row>
    <row r="14" spans="4:9">
      <c r="F14" s="119"/>
    </row>
    <row r="15" spans="4:9">
      <c r="F15" s="119"/>
      <c r="I15" s="119"/>
    </row>
    <row r="16" spans="4:9">
      <c r="F16" s="119"/>
    </row>
    <row r="17" spans="4:6">
      <c r="F17" s="119"/>
    </row>
    <row r="20" spans="4:6">
      <c r="F20" s="119"/>
    </row>
    <row r="24" spans="4:6">
      <c r="D24">
        <v>12</v>
      </c>
      <c r="E24">
        <v>19.2</v>
      </c>
      <c r="F24" s="119">
        <f>E24*D24</f>
        <v>230.39999999999998</v>
      </c>
    </row>
    <row r="25" spans="4:6">
      <c r="D25">
        <v>7.4</v>
      </c>
      <c r="E25">
        <v>40.4</v>
      </c>
      <c r="F25" s="119">
        <f>E25*D25</f>
        <v>298.95999999999998</v>
      </c>
    </row>
    <row r="26" spans="4:6">
      <c r="F26" s="119">
        <f>SUM(F24:F25)</f>
        <v>529.3599999999999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Sheet5</vt:lpstr>
      <vt:lpstr>20-20</vt:lpstr>
      <vt:lpstr>Sheet1</vt:lpstr>
      <vt:lpstr>Sheet2</vt:lpstr>
      <vt:lpstr>Sheet3</vt:lpstr>
      <vt:lpstr>Sheet4</vt:lpstr>
      <vt:lpstr>Sheet6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2023-12-22T10:48:56Z</dcterms:modified>
</cp:coreProperties>
</file>