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I\Khodadad Circle\Celogen Pharma Pvt Ltd\"/>
    </mc:Choice>
  </mc:AlternateContent>
  <xr:revisionPtr revIDLastSave="0" documentId="13_ncr:1_{B7C9AAAC-B334-4781-9D56-6343CA30C7D6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7" i="4" l="1"/>
  <c r="Q6" i="4"/>
  <c r="B6" i="4" s="1"/>
  <c r="C6" i="4" s="1"/>
  <c r="P5" i="4"/>
  <c r="Q5" i="4" s="1"/>
  <c r="G31" i="4"/>
  <c r="G28" i="4"/>
  <c r="C5" i="25"/>
  <c r="C4" i="25"/>
  <c r="C3" i="25"/>
  <c r="P2" i="4"/>
  <c r="P3" i="4"/>
  <c r="B3" i="4" s="1"/>
  <c r="C3" i="4" s="1"/>
  <c r="D3" i="4" s="1"/>
  <c r="P4" i="4"/>
  <c r="P6" i="4"/>
  <c r="P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<sst xmlns="http://schemas.openxmlformats.org/spreadsheetml/2006/main" count="131" uniqueCount="89">
  <si>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</si>
  <si>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</si>
  <si>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</si>
  <si>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</si>
  <si>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</si>
  <si>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</si>
  <si>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</si>
  <si>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</si>
  <si>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</si>
  <si>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</si>
  <si>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</si>
  <si>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</si>
  <si>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</si>
  <si>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</si>
  <si>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</si>
  <si>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</si>
  <si>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</si>
  <si>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</si>
  <si>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</si>
  <si>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</si>
  <si>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</si>
  <si>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</si>
  <si>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</si>
  <si>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</si>
  <si>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</si>
  <si>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</si>
  <si>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</si>
  <si>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</si>
  <si>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</si>
  <si>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</si>
  <si>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</si>
  <si>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</si>
  <si>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</si>
  <si>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</si>
  <si>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</si>
  <si>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</si>
  <si>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</si>
  <si>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</si>
  <si>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</si>
  <si>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</si>
  <si>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</si>
  <si>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</si>
  <si>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</si>
  <si>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</si>
  <si>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</si>
  <si>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</si>
  <si>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</si>
  <si>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</si>
  <si>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</si>
  <si>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</si>
  <si>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</si>
  <si>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</si>
  <si>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</si>
  <si>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</si>
  <si>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</si>
  <si>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</si>
  <si>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</si>
  <si>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</si>
  <si>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</si>
  <si>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</si>
  <si>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</si>
  <si>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</si>
  <si>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</si>
  <si>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</si>
  <si>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</si>
  <si>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</si>
  <si>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</si>
  <si>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</si>
  <si>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</si>
  <si>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</si>
  <si>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</si>
  <si>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</si>
  <si>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</si>
  <si>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</si>
  <si>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</si>
  <si>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</si>
  <si>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</si>
  <si>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</si>
  <si>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</si>
  <si>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</si>
  <si>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</si>
  <si>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</si>
  <si>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</si>
  <si>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</si>
  <si>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OC-2013</t>
  </si>
  <si>
    <t>21.11.2014</t>
  </si>
  <si>
    <t>IGR-10.02.23</t>
  </si>
  <si>
    <t>IGR-01.03.23</t>
  </si>
  <si>
    <t>IGR-27.01.23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</si>
</sst>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449694</xdr:colOff>
      <xdr:row>47</xdr:row>
      <xdr:rowOff>125055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033F0C-ABA6-1D85-0F7E-6E6DA39EFF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70494" cy="88118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430642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452199-FBD4-237E-6FB8-F82D3316B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51442" cy="8821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506597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25FDFB-CB8C-50FD-12CB-32ADBD255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98597" cy="87832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412100</xdr:colOff>
      <xdr:row>36</xdr:row>
      <xdr:rowOff>172385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A18F4A1-BDCE-1A59-98D7-0F46C3C0E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90500" cy="66970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421626</xdr:colOff>
      <xdr:row>33</xdr:row>
      <xdr:rowOff>134246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C95C5F-D92B-DE9D-18CB-283253B1B9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00026" cy="642074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259678</xdr:colOff>
      <xdr:row>42</xdr:row>
      <xdr:rowOff>1117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A0C4BF-1DCE-80D1-9B49-1976BE2942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938078" cy="8002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9" sqref="P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288984.69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318384.69</v>
      </c>
      <c r="D9" s="63" t="s">
        <v>62</v>
      </c>
      <c r="E9" s="64">
        <f>C9/10.764</f>
        <v>29578.659420289856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10</v>
      </c>
      <c r="D13" s="70">
        <f>D12-C13</f>
        <v>90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K29" sqref="K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22000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19500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50</v>
      </c>
      <c r="D8" s="26">
        <v>2013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15</v>
      </c>
      <c r="D10" s="26"/>
      <c r="F10" s="19"/>
    </row>
    <row r="11" spans="1:6" x14ac:dyDescent="0.25">
      <c r="A11" s="16"/>
      <c r="B11" s="27"/>
      <c r="C11" s="28">
        <f>C10%</f>
        <v>0.15</v>
      </c>
      <c r="D11" s="28"/>
      <c r="F11" s="19"/>
    </row>
    <row r="12" spans="1:6" x14ac:dyDescent="0.25">
      <c r="A12" s="16" t="s">
        <v>21</v>
      </c>
      <c r="B12" s="20"/>
      <c r="C12" s="21">
        <f>C6*C11</f>
        <v>375</v>
      </c>
      <c r="D12" s="24"/>
      <c r="F12" s="19"/>
    </row>
    <row r="13" spans="1:6" x14ac:dyDescent="0.25">
      <c r="A13" s="16" t="s">
        <v>22</v>
      </c>
      <c r="B13" s="20"/>
      <c r="C13" s="21">
        <f>C6-C12</f>
        <v>2125</v>
      </c>
      <c r="D13" s="24"/>
      <c r="F13" s="19"/>
    </row>
    <row r="14" spans="1:6" x14ac:dyDescent="0.25">
      <c r="A14" s="16" t="s">
        <v>15</v>
      </c>
      <c r="B14" s="20"/>
      <c r="C14" s="21">
        <f>C5</f>
        <v>19500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21625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897</v>
      </c>
      <c r="D18" s="26"/>
      <c r="F18" s="19"/>
    </row>
    <row r="19" spans="1:6" x14ac:dyDescent="0.25">
      <c r="A19" s="16" t="s">
        <v>73</v>
      </c>
      <c r="B19" s="6"/>
      <c r="C19" s="32">
        <f>C18*C16</f>
        <v>19397625</v>
      </c>
      <c r="D19" s="33"/>
      <c r="E19" s="70"/>
      <c r="F19" s="34"/>
    </row>
    <row r="20" spans="1:6" x14ac:dyDescent="0.25">
      <c r="A20" s="16" t="s">
        <v>24</v>
      </c>
      <c r="C20" s="35">
        <f>C19*90%</f>
        <v>17457862.5</v>
      </c>
      <c r="D20" s="32"/>
      <c r="F20" s="19"/>
    </row>
    <row r="21" spans="1:6" x14ac:dyDescent="0.25">
      <c r="A21" s="16" t="s">
        <v>25</v>
      </c>
      <c r="C21" s="35">
        <f>C19*80%</f>
        <v>15518100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2242500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40411.71875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F4" activeCellId="1" sqref="F7:S7 F2:R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2250</v>
      </c>
      <c r="C2" s="4">
        <f t="shared" ref="C2:C16" si="1">B2*1.2</f>
        <v>2700</v>
      </c>
      <c r="D2" s="4">
        <f t="shared" ref="D2:D16" si="2">C2*1.2</f>
        <v>3240</v>
      </c>
      <c r="E2" s="5">
        <f t="shared" ref="E2:E16" si="3">R2</f>
        <v>50000000</v>
      </c>
      <c r="F2" s="78">
        <f t="shared" ref="F2:F15" si="4">ROUND((E2/B2),0)</f>
        <v>22222</v>
      </c>
      <c r="G2" s="78">
        <f t="shared" ref="G2:G15" si="5">ROUND((E2/C2),0)</f>
        <v>18519</v>
      </c>
      <c r="H2" s="78">
        <f t="shared" ref="H2:H15" si="6">ROUND((E2/D2),0)</f>
        <v>15432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2250</v>
      </c>
      <c r="R2" s="79">
        <v>50000000</v>
      </c>
      <c r="S2" s="2"/>
    </row>
    <row r="3" spans="1:19" x14ac:dyDescent="0.25">
      <c r="A3" s="4">
        <v>2</v>
      </c>
      <c r="B3" s="4">
        <f t="shared" si="0"/>
        <v>1200</v>
      </c>
      <c r="C3" s="4">
        <f t="shared" si="1"/>
        <v>1440</v>
      </c>
      <c r="D3" s="4">
        <f t="shared" si="2"/>
        <v>1728</v>
      </c>
      <c r="E3" s="5">
        <f t="shared" si="3"/>
        <v>30000000</v>
      </c>
      <c r="F3" s="78">
        <f t="shared" si="4"/>
        <v>25000</v>
      </c>
      <c r="G3" s="78">
        <f t="shared" si="5"/>
        <v>20833</v>
      </c>
      <c r="H3" s="78">
        <f t="shared" si="6"/>
        <v>17361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1200</v>
      </c>
      <c r="R3" s="79">
        <v>30000000</v>
      </c>
      <c r="S3" s="2"/>
    </row>
    <row r="4" spans="1:19" x14ac:dyDescent="0.25">
      <c r="A4" s="4">
        <v>3</v>
      </c>
      <c r="B4" s="4">
        <f t="shared" si="0"/>
        <v>2250</v>
      </c>
      <c r="C4" s="4">
        <f t="shared" si="1"/>
        <v>2700</v>
      </c>
      <c r="D4" s="4">
        <f t="shared" si="2"/>
        <v>3240</v>
      </c>
      <c r="E4" s="5">
        <f t="shared" si="3"/>
        <v>50000000</v>
      </c>
      <c r="F4" s="78">
        <f t="shared" si="4"/>
        <v>22222</v>
      </c>
      <c r="G4" s="78">
        <f t="shared" si="5"/>
        <v>18519</v>
      </c>
      <c r="H4" s="78">
        <f t="shared" si="6"/>
        <v>15432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2250</v>
      </c>
      <c r="R4" s="79">
        <v>50000000</v>
      </c>
      <c r="S4" s="2"/>
    </row>
    <row r="5" spans="1:19" x14ac:dyDescent="0.25">
      <c r="A5" s="4">
        <v>4</v>
      </c>
      <c r="B5" s="4">
        <f t="shared" si="0"/>
        <v>843.00060000000008</v>
      </c>
      <c r="C5" s="4">
        <f t="shared" si="1"/>
        <v>1011.60072</v>
      </c>
      <c r="D5" s="4">
        <f t="shared" si="2"/>
        <v>1213.9208639999999</v>
      </c>
      <c r="E5" s="5">
        <f t="shared" si="3"/>
        <v>15000000</v>
      </c>
      <c r="F5" s="4">
        <f t="shared" si="4"/>
        <v>17794</v>
      </c>
      <c r="G5" s="4">
        <f t="shared" si="5"/>
        <v>14828</v>
      </c>
      <c r="H5" s="4">
        <f t="shared" si="6"/>
        <v>12357</v>
      </c>
      <c r="I5" s="4">
        <f t="shared" si="7"/>
        <v>0</v>
      </c>
      <c r="J5" s="4">
        <f t="shared" si="8"/>
        <v>0</v>
      </c>
      <c r="O5">
        <v>0</v>
      </c>
      <c r="P5">
        <f>93.98*10.764</f>
        <v>1011.60072</v>
      </c>
      <c r="Q5">
        <f t="shared" ref="Q5:Q10" si="10">P5/1.2</f>
        <v>843.00060000000008</v>
      </c>
      <c r="R5" s="2">
        <v>15000000</v>
      </c>
      <c r="S5" s="2" t="s">
        <v>86</v>
      </c>
    </row>
    <row r="6" spans="1:19" x14ac:dyDescent="0.25">
      <c r="A6" s="4">
        <v>5</v>
      </c>
      <c r="B6" s="4">
        <f t="shared" si="0"/>
        <v>896.96411999999998</v>
      </c>
      <c r="C6" s="4">
        <f t="shared" si="1"/>
        <v>1076.3569439999999</v>
      </c>
      <c r="D6" s="4">
        <f t="shared" si="2"/>
        <v>1291.6283327999997</v>
      </c>
      <c r="E6" s="5">
        <f t="shared" si="3"/>
        <v>13500000</v>
      </c>
      <c r="F6" s="4">
        <f t="shared" si="4"/>
        <v>15051</v>
      </c>
      <c r="G6" s="4">
        <f t="shared" si="5"/>
        <v>12542</v>
      </c>
      <c r="H6" s="4">
        <f t="shared" si="6"/>
        <v>10452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>83.33*10.764</f>
        <v>896.96411999999998</v>
      </c>
      <c r="R6" s="2">
        <v>13500000</v>
      </c>
      <c r="S6" s="2" t="s">
        <v>87</v>
      </c>
    </row>
    <row r="7" spans="1:19" x14ac:dyDescent="0.25">
      <c r="A7" s="4">
        <v>6</v>
      </c>
      <c r="B7" s="4">
        <f t="shared" si="0"/>
        <v>843.00418799999989</v>
      </c>
      <c r="C7" s="4">
        <f t="shared" si="1"/>
        <v>1011.6050255999999</v>
      </c>
      <c r="D7" s="4">
        <f t="shared" si="2"/>
        <v>1213.9260307199997</v>
      </c>
      <c r="E7" s="5">
        <f t="shared" si="3"/>
        <v>17000000</v>
      </c>
      <c r="F7" s="78">
        <f t="shared" si="4"/>
        <v>20166</v>
      </c>
      <c r="G7" s="78">
        <f t="shared" si="5"/>
        <v>16805</v>
      </c>
      <c r="H7" s="78">
        <f t="shared" si="6"/>
        <v>14004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f>78.317*10.764</f>
        <v>843.00418799999989</v>
      </c>
      <c r="R7" s="79">
        <v>17000000</v>
      </c>
      <c r="S7" s="79" t="s">
        <v>88</v>
      </c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84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 t="s">
        <v>85</v>
      </c>
      <c r="F28" s="57" t="s">
        <v>83</v>
      </c>
      <c r="G28" s="57">
        <f>83.333*10.764</f>
        <v>896.99641199999996</v>
      </c>
    </row>
    <row r="29" spans="1:19" s="10" customFormat="1" x14ac:dyDescent="0.25">
      <c r="C29" s="72" t="s">
        <v>1</v>
      </c>
      <c r="D29" s="72">
        <v>10000000</v>
      </c>
      <c r="F29" s="57" t="s">
        <v>71</v>
      </c>
      <c r="G29" s="57">
        <v>1076</v>
      </c>
      <c r="H29" s="10">
        <f>G29/G28</f>
        <v>1.1995588673547559</v>
      </c>
    </row>
    <row r="30" spans="1:19" s="10" customFormat="1" x14ac:dyDescent="0.25">
      <c r="F30" s="57" t="s">
        <v>72</v>
      </c>
      <c r="G30" s="57">
        <v>20000</v>
      </c>
    </row>
    <row r="31" spans="1:19" s="10" customFormat="1" x14ac:dyDescent="0.25">
      <c r="C31" s="75"/>
      <c r="D31" s="75"/>
      <c r="F31" s="75" t="s">
        <v>73</v>
      </c>
      <c r="G31" s="75">
        <f>G28*G30</f>
        <v>17939928.239999998</v>
      </c>
      <c r="H31" s="10">
        <f>G31/D29</f>
        <v>1.7939928239999998</v>
      </c>
    </row>
    <row r="32" spans="1:19" s="10" customFormat="1" x14ac:dyDescent="0.25">
      <c r="C32" s="75"/>
      <c r="D32" s="75"/>
      <c r="F32" s="75" t="s">
        <v>24</v>
      </c>
      <c r="G32" s="75">
        <f>G31*90%</f>
        <v>16145935.415999999</v>
      </c>
    </row>
    <row r="33" spans="3:7" s="10" customFormat="1" x14ac:dyDescent="0.25">
      <c r="C33" s="75"/>
      <c r="D33" s="75"/>
      <c r="F33" s="75" t="s">
        <v>25</v>
      </c>
      <c r="G33" s="75">
        <f>G31*80%</f>
        <v>14351942.592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2024-01-02T04:50:54Z</dcterms:modified>
</cp:coreProperties>
</file>