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61"/>
  <workbookPr filterPrivacy="1" defaultThemeVersion="124226"/>
  <xr:revisionPtr revIDLastSave="0" documentId="13_ncr:1_{E23F6190-705A-41DE-BAA7-5744F417BB68}" xr6:coauthVersionLast="36" xr6:coauthVersionMax="47" xr10:uidLastSave="{00000000-0000-0000-0000-000000000000}"/>
  <bookViews>
    <workbookView xWindow="0" yWindow="0" windowWidth="20490" windowHeight="7545" activeTab="7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ame" sheetId="8" r:id="rId5"/>
    <sheet name="Sheet6" sheetId="9" r:id="rId6"/>
    <sheet name="Sheet7" sheetId="10" r:id="rId7"/>
    <sheet name="Sheet5" sheetId="11" r:id="rId8"/>
  </sheets>
  <calcPr calcId="191029"/>
</workbook>
</file>

<file path=xl/calcChain.xml><?xml version="1.0" encoding="utf-8"?>
<calcChain xmlns="http://schemas.openxmlformats.org/spreadsheetml/2006/main">
  <c r="F6" i="1" l="1"/>
  <c r="E6" i="1"/>
  <c r="B10" i="1" l="1"/>
  <c r="C35" i="1" l="1"/>
  <c r="M7" i="1" l="1"/>
  <c r="C34" i="1" l="1"/>
  <c r="B22" i="1" l="1"/>
  <c r="C33" i="1" l="1"/>
  <c r="C32" i="1"/>
  <c r="C31" i="1"/>
  <c r="C30" i="1"/>
  <c r="C29" i="1"/>
  <c r="B37" i="1" l="1"/>
  <c r="H39" i="1"/>
  <c r="I39" i="1" s="1"/>
  <c r="F40" i="1"/>
  <c r="G40" i="1" s="1"/>
  <c r="C40" i="1"/>
  <c r="F39" i="1"/>
  <c r="G31" i="1" l="1"/>
  <c r="G30" i="1" l="1"/>
  <c r="G29" i="1"/>
  <c r="B8" i="1" l="1"/>
  <c r="F29" i="1" l="1"/>
  <c r="F30" i="1" l="1"/>
  <c r="F31" i="1"/>
  <c r="F32" i="1"/>
  <c r="G32" i="1"/>
  <c r="F33" i="1"/>
  <c r="G33" i="1"/>
  <c r="F34" i="1"/>
  <c r="G34" i="1"/>
  <c r="F35" i="1"/>
  <c r="G35" i="1"/>
  <c r="F37" i="1"/>
  <c r="F38" i="1"/>
  <c r="G39" i="1"/>
  <c r="G38" i="1" l="1"/>
  <c r="G37" i="1"/>
  <c r="C38" i="1" l="1"/>
  <c r="H34" i="1" l="1"/>
  <c r="H33" i="1"/>
  <c r="H35" i="1"/>
  <c r="C39" i="1" l="1"/>
  <c r="C37" i="1" l="1"/>
  <c r="H30" i="1"/>
  <c r="H31" i="1"/>
  <c r="H32" i="1"/>
  <c r="B5" i="1" l="1"/>
  <c r="B14" i="1" s="1"/>
  <c r="B11" i="1" l="1"/>
  <c r="B6" i="1"/>
  <c r="B12" i="1" l="1"/>
  <c r="B13" i="1" s="1"/>
  <c r="B15" i="1" l="1"/>
  <c r="B17" i="1" s="1"/>
  <c r="B19" i="1" l="1"/>
  <c r="B23" i="1"/>
  <c r="B20" i="1" l="1"/>
  <c r="B21" i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<sst xmlns="http://schemas.openxmlformats.org/spreadsheetml/2006/main" count="33" uniqueCount="31">
  <si>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</si>
  <si>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</si>
  <si>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</si>
  <si>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</si>
  <si>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</si>
  <si>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</si>
  <si>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</si>
  <si>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</si>
  <si>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</si>
  <si>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</si>
  <si>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</si>
  <si>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</si>
  <si>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</si>
  <si>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Online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</si>
  <si>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</si>
  <si>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</si>
  <si>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</si>
  <si>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</si>
  <si>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</si>
  <si>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</si>
  <si>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</si>
  <si>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Built up area</t>
  </si>
  <si>
    <t>RV</t>
  </si>
  <si>
    <t>DV</t>
  </si>
  <si>
    <t>Total Fair Market Value</t>
  </si>
  <si>
    <t xml:space="preserve"> </t>
  </si>
  <si>
    <t>Flat No.</t>
  </si>
  <si>
    <t>Car Parking Value - 2</t>
  </si>
  <si>
    <t>Agreement RERA Carpet</t>
  </si>
  <si>
    <t xml:space="preserve">Under construction </t>
  </si>
  <si>
    <t>Rera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</si>
</sst>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 * #,##0.00_ ;_ * \-#,##0.00_ ;_ * &quot;-&quot;??_ ;_ @_ "/>
    <numFmt numFmtId="165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8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164" fontId="0" fillId="0" borderId="6" xfId="0" applyNumberFormat="1" applyBorder="1"/>
    <xf numFmtId="164" fontId="2" fillId="0" borderId="0" xfId="0" applyNumberFormat="1" applyFont="1"/>
    <xf numFmtId="164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164" fontId="7" fillId="0" borderId="0" xfId="0" applyNumberFormat="1" applyFont="1"/>
    <xf numFmtId="164" fontId="5" fillId="0" borderId="0" xfId="0" applyNumberFormat="1" applyFont="1"/>
    <xf numFmtId="164" fontId="9" fillId="0" borderId="0" xfId="0" applyNumberFormat="1" applyFont="1"/>
    <xf numFmtId="164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64" fontId="0" fillId="0" borderId="7" xfId="0" applyNumberFormat="1" applyBorder="1"/>
    <xf numFmtId="0" fontId="7" fillId="0" borderId="3" xfId="0" applyFont="1" applyBorder="1"/>
    <xf numFmtId="164" fontId="13" fillId="0" borderId="1" xfId="1" applyFont="1" applyFill="1" applyBorder="1"/>
    <xf numFmtId="10" fontId="13" fillId="0" borderId="1" xfId="0" applyNumberFormat="1" applyFont="1" applyBorder="1"/>
    <xf numFmtId="0" fontId="13" fillId="2" borderId="1" xfId="0" applyFont="1" applyFill="1" applyBorder="1"/>
    <xf numFmtId="0" fontId="14" fillId="2" borderId="1" xfId="0" applyFont="1" applyFill="1" applyBorder="1"/>
    <xf numFmtId="0" fontId="12" fillId="2" borderId="1" xfId="0" applyFont="1" applyFill="1" applyBorder="1"/>
    <xf numFmtId="0" fontId="0" fillId="3" borderId="0" xfId="0" applyFill="1"/>
    <xf numFmtId="0" fontId="0" fillId="0" borderId="0" xfId="0" applyAlignment="1">
      <alignment wrapText="1"/>
    </xf>
    <xf numFmtId="0" fontId="12" fillId="0" borderId="0" xfId="0" applyFont="1" applyAlignment="1">
      <alignment horizontal="center"/>
    </xf>
    <xf numFmtId="164" fontId="11" fillId="0" borderId="0" xfId="0" applyNumberFormat="1" applyFont="1"/>
    <xf numFmtId="10" fontId="11" fillId="0" borderId="0" xfId="1" applyNumberFormat="1" applyFont="1" applyBorder="1"/>
    <xf numFmtId="164" fontId="11" fillId="0" borderId="0" xfId="1" applyFont="1" applyBorder="1"/>
    <xf numFmtId="43" fontId="7" fillId="0" borderId="0" xfId="0" applyNumberFormat="1" applyFont="1"/>
    <xf numFmtId="0" fontId="7" fillId="4" borderId="0" xfId="0" applyFont="1" applyFill="1"/>
    <xf numFmtId="0" fontId="0" fillId="4" borderId="0" xfId="0" applyFill="1"/>
    <xf numFmtId="165" fontId="0" fillId="0" borderId="0" xfId="0" applyNumberFormat="1"/>
    <xf numFmtId="165" fontId="5" fillId="0" borderId="0" xfId="0" applyNumberFormat="1" applyFont="1"/>
    <xf numFmtId="0" fontId="11" fillId="0" borderId="8" xfId="0" applyFont="1" applyBorder="1"/>
    <xf numFmtId="0" fontId="12" fillId="0" borderId="2" xfId="0" applyFont="1" applyBorder="1" applyAlignment="1">
      <alignment horizontal="center" wrapText="1"/>
    </xf>
    <xf numFmtId="0" fontId="7" fillId="5" borderId="1" xfId="0" applyFont="1" applyFill="1" applyBorder="1"/>
    <xf numFmtId="0" fontId="0" fillId="5" borderId="1" xfId="0" applyFill="1" applyBorder="1"/>
    <xf numFmtId="164" fontId="0" fillId="5" borderId="1" xfId="0" applyNumberFormat="1" applyFill="1" applyBorder="1"/>
    <xf numFmtId="0" fontId="7" fillId="5" borderId="0" xfId="0" applyFont="1" applyFill="1"/>
    <xf numFmtId="0" fontId="0" fillId="5" borderId="7" xfId="0" applyFill="1" applyBorder="1"/>
    <xf numFmtId="0" fontId="0" fillId="5" borderId="0" xfId="0" applyFill="1"/>
    <xf numFmtId="164" fontId="0" fillId="5" borderId="7" xfId="0" applyNumberFormat="1" applyFill="1" applyBorder="1"/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164" fontId="0" fillId="0" borderId="0" xfId="0" applyNumberFormat="1" applyAlignment="1">
      <alignment horizontal="center"/>
    </xf>
    <xf numFmtId="0" fontId="6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2" fontId="0" fillId="0" borderId="0" xfId="1" applyNumberFormat="1" applyFont="1" applyBorder="1" applyAlignment="1">
      <alignment horizontal="center"/>
    </xf>
    <xf numFmtId="164" fontId="0" fillId="0" borderId="0" xfId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2" fontId="0" fillId="0" borderId="0" xfId="0" applyNumberFormat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103695</xdr:colOff>
      <xdr:row>25</xdr:row>
      <xdr:rowOff>123262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D12050-B8CE-4DAF-9702-AC02B8D59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638095" cy="45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122743</xdr:colOff>
      <xdr:row>24</xdr:row>
      <xdr:rowOff>47095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AC862A-8196-4074-96DF-3E934DB3D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657143" cy="42380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46247</xdr:colOff>
      <xdr:row>30</xdr:row>
      <xdr:rowOff>56452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5CB9EE-C0FD-41CF-932B-652E05CCF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019047" cy="55809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494019</xdr:colOff>
      <xdr:row>30</xdr:row>
      <xdr:rowOff>132643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726B5B-1B52-4122-B972-BB5EBA231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247619" cy="56571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17</xdr:col>
      <xdr:colOff>274971</xdr:colOff>
      <xdr:row>31</xdr:row>
      <xdr:rowOff>189786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ECA6BC-6F55-4CF0-AA10-FC2499681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0028571" cy="57142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20</xdr:col>
      <xdr:colOff>446628</xdr:colOff>
      <xdr:row>38</xdr:row>
      <xdr:rowOff>94524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6944B7-8DC0-4901-8082-6A604FC53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524000"/>
          <a:ext cx="8371428" cy="58095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21</xdr:col>
      <xdr:colOff>11228</xdr:colOff>
      <xdr:row>87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6CCFD0-9A3D-40D0-A112-45947987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810500"/>
          <a:ext cx="12203228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6"/>
  <sheetViews>
    <sheetView topLeftCell="A7" zoomScale="115" zoomScaleNormal="115" workbookViewId="0">
      <selection activeCell="C17" sqref="C17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8.28515625" bestFit="1" customWidth="1"/>
    <col min="4" max="4" width="18.28515625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4.28515625" bestFit="1" customWidth="1"/>
    <col min="13" max="13" width="14.28515625" bestFit="1" customWidth="1"/>
    <col min="14" max="14" width="11.5703125" bestFit="1" customWidth="1"/>
  </cols>
  <sheetData>
    <row r="1" spans="1:14" x14ac:dyDescent="0.25">
      <c r="A1" s="1"/>
      <c r="B1" s="32"/>
      <c r="E1" s="1"/>
      <c r="F1" s="2"/>
      <c r="G1" s="2"/>
      <c r="H1" s="3"/>
      <c r="K1" s="1"/>
      <c r="L1" s="2"/>
      <c r="M1" s="2"/>
      <c r="N1" s="3"/>
    </row>
    <row r="2" spans="1:14" ht="16.5" x14ac:dyDescent="0.3">
      <c r="A2" s="49"/>
      <c r="B2" s="50"/>
      <c r="C2" s="40"/>
      <c r="D2" s="18"/>
      <c r="E2" s="66" t="s">
        <v>29</v>
      </c>
      <c r="H2" s="5"/>
      <c r="K2" s="4"/>
      <c r="N2" s="5"/>
    </row>
    <row r="3" spans="1:14" ht="16.5" x14ac:dyDescent="0.3">
      <c r="A3" s="28" t="s">
        <v>0</v>
      </c>
      <c r="B3" s="33">
        <v>8000</v>
      </c>
      <c r="C3" s="41"/>
      <c r="D3" s="14"/>
      <c r="F3" s="6"/>
      <c r="G3" s="7"/>
      <c r="H3" s="5"/>
      <c r="K3" s="4"/>
      <c r="L3" s="6"/>
      <c r="M3" s="7"/>
      <c r="N3" s="5"/>
    </row>
    <row r="4" spans="1:14" ht="33" x14ac:dyDescent="0.3">
      <c r="A4" s="29" t="s">
        <v>1</v>
      </c>
      <c r="B4" s="33">
        <v>2700</v>
      </c>
      <c r="C4" s="41"/>
      <c r="D4" s="14"/>
      <c r="E4" s="39"/>
      <c r="F4" s="6"/>
      <c r="G4" s="7"/>
      <c r="H4" s="5"/>
      <c r="K4" s="8"/>
      <c r="L4" s="6"/>
      <c r="M4" s="7"/>
      <c r="N4" s="5"/>
    </row>
    <row r="5" spans="1:14" ht="16.5" x14ac:dyDescent="0.3">
      <c r="A5" s="28" t="s">
        <v>2</v>
      </c>
      <c r="B5" s="33">
        <f>B3-B4</f>
        <v>5300</v>
      </c>
      <c r="D5" s="58" t="s">
        <v>26</v>
      </c>
      <c r="E5" s="58" t="s">
        <v>28</v>
      </c>
      <c r="F5" s="58" t="s">
        <v>21</v>
      </c>
      <c r="G5" s="58"/>
      <c r="H5" s="59"/>
      <c r="K5" s="4"/>
      <c r="L5" s="6"/>
      <c r="M5" s="7">
        <v>1081</v>
      </c>
      <c r="N5" s="5"/>
    </row>
    <row r="6" spans="1:14" ht="16.5" x14ac:dyDescent="0.3">
      <c r="A6" s="28" t="s">
        <v>3</v>
      </c>
      <c r="B6" s="33">
        <f>B4</f>
        <v>2700</v>
      </c>
      <c r="D6" s="58">
        <v>502</v>
      </c>
      <c r="E6" s="67">
        <f>49.27*10.764</f>
        <v>530.34227999999996</v>
      </c>
      <c r="F6" s="67">
        <f>E6*1.1</f>
        <v>583.37650800000006</v>
      </c>
      <c r="G6" s="61"/>
      <c r="H6" s="61"/>
      <c r="I6" s="19"/>
      <c r="K6" s="4"/>
      <c r="L6" s="6"/>
      <c r="M6" s="7">
        <v>60000</v>
      </c>
      <c r="N6" s="5"/>
    </row>
    <row r="7" spans="1:14" ht="16.5" x14ac:dyDescent="0.3">
      <c r="A7" s="28" t="s">
        <v>4</v>
      </c>
      <c r="B7" s="30">
        <v>0</v>
      </c>
      <c r="C7" s="14"/>
      <c r="D7" s="60"/>
      <c r="E7" s="60"/>
      <c r="F7" s="60"/>
      <c r="G7" s="61"/>
      <c r="H7" s="61"/>
      <c r="I7" s="19"/>
      <c r="K7" s="4"/>
      <c r="L7" s="9"/>
      <c r="M7" s="10">
        <f>M6*M5</f>
        <v>64860000</v>
      </c>
      <c r="N7" s="5"/>
    </row>
    <row r="8" spans="1:14" ht="16.5" x14ac:dyDescent="0.3">
      <c r="A8" s="28" t="s">
        <v>5</v>
      </c>
      <c r="B8" s="30">
        <f>B9-B7</f>
        <v>60</v>
      </c>
      <c r="C8" s="14"/>
      <c r="D8" s="58"/>
      <c r="E8" s="60"/>
      <c r="F8" s="61"/>
      <c r="G8" s="61"/>
      <c r="H8" s="61"/>
      <c r="I8" s="19"/>
      <c r="K8" s="4"/>
      <c r="L8" s="9"/>
      <c r="M8" s="10"/>
      <c r="N8" s="5"/>
    </row>
    <row r="9" spans="1:14" ht="16.5" x14ac:dyDescent="0.3">
      <c r="A9" s="28" t="s">
        <v>6</v>
      </c>
      <c r="B9" s="30">
        <v>60</v>
      </c>
      <c r="D9" s="58"/>
      <c r="E9" s="62"/>
      <c r="F9" s="61"/>
      <c r="G9" s="61"/>
      <c r="H9" s="61"/>
      <c r="I9" s="19"/>
      <c r="J9" s="17"/>
      <c r="K9" s="17"/>
      <c r="L9" s="15"/>
      <c r="M9" s="10"/>
      <c r="N9" s="5"/>
    </row>
    <row r="10" spans="1:14" ht="33" x14ac:dyDescent="0.3">
      <c r="A10" s="29" t="s">
        <v>7</v>
      </c>
      <c r="B10" s="30">
        <f>90*B7/B9</f>
        <v>0</v>
      </c>
      <c r="D10" s="58"/>
      <c r="E10" s="60"/>
      <c r="F10" s="61"/>
      <c r="G10" s="61"/>
      <c r="H10" s="61"/>
      <c r="I10" s="19"/>
      <c r="J10" s="17"/>
      <c r="K10" s="17"/>
      <c r="L10" s="15"/>
      <c r="M10" s="10"/>
      <c r="N10" s="5"/>
    </row>
    <row r="11" spans="1:14" ht="16.5" x14ac:dyDescent="0.3">
      <c r="A11" s="28"/>
      <c r="B11" s="34">
        <f>B10%</f>
        <v>0</v>
      </c>
      <c r="C11" s="42"/>
      <c r="D11" s="63"/>
      <c r="E11" s="60"/>
      <c r="F11" s="61"/>
      <c r="G11" s="61"/>
      <c r="H11" s="61"/>
      <c r="I11" s="19"/>
      <c r="J11" s="17"/>
      <c r="K11" s="17"/>
      <c r="L11" s="15"/>
      <c r="M11" s="11"/>
      <c r="N11" s="5"/>
    </row>
    <row r="12" spans="1:14" ht="16.5" x14ac:dyDescent="0.3">
      <c r="A12" s="28" t="s">
        <v>8</v>
      </c>
      <c r="B12" s="33">
        <f>B6*B11</f>
        <v>0</v>
      </c>
      <c r="D12" s="64"/>
      <c r="E12" s="60"/>
      <c r="F12" s="61"/>
      <c r="G12" s="61"/>
      <c r="H12" s="61"/>
      <c r="I12" s="19"/>
      <c r="J12" s="17"/>
      <c r="K12" s="48"/>
      <c r="L12" s="15"/>
      <c r="M12" s="7"/>
      <c r="N12" s="5"/>
    </row>
    <row r="13" spans="1:14" ht="16.5" x14ac:dyDescent="0.3">
      <c r="A13" s="28" t="s">
        <v>9</v>
      </c>
      <c r="B13" s="33">
        <f>B6-B12</f>
        <v>2700</v>
      </c>
      <c r="C13" s="43"/>
      <c r="D13" s="64"/>
      <c r="E13" s="60"/>
      <c r="F13" s="62"/>
      <c r="G13" s="61"/>
      <c r="H13" s="61"/>
      <c r="I13" s="19"/>
      <c r="J13" s="17"/>
      <c r="K13" s="17"/>
      <c r="L13" s="15"/>
      <c r="M13" s="7"/>
      <c r="N13" s="5"/>
    </row>
    <row r="14" spans="1:14" ht="16.5" x14ac:dyDescent="0.3">
      <c r="A14" s="28" t="s">
        <v>2</v>
      </c>
      <c r="B14" s="33">
        <f>B5</f>
        <v>5300</v>
      </c>
      <c r="C14" s="41"/>
      <c r="D14" s="60"/>
      <c r="E14" s="65"/>
      <c r="F14" s="58"/>
      <c r="G14" s="62"/>
      <c r="H14" s="61"/>
      <c r="I14" s="19"/>
      <c r="J14" s="17"/>
      <c r="K14" s="17"/>
      <c r="L14" s="15"/>
      <c r="M14" s="7"/>
      <c r="N14" s="5"/>
    </row>
    <row r="15" spans="1:14" ht="16.5" x14ac:dyDescent="0.3">
      <c r="A15" s="28" t="s">
        <v>10</v>
      </c>
      <c r="B15" s="33">
        <f>B14+B13</f>
        <v>8000</v>
      </c>
      <c r="C15" s="41"/>
      <c r="D15" s="14"/>
      <c r="E15" s="24"/>
      <c r="F15" s="25"/>
      <c r="G15" s="24"/>
      <c r="H15" s="24"/>
      <c r="I15" s="24"/>
      <c r="J15" s="17"/>
      <c r="K15" s="17"/>
      <c r="L15" s="15"/>
      <c r="M15" s="7"/>
      <c r="N15" s="5"/>
    </row>
    <row r="16" spans="1:14" ht="16.5" x14ac:dyDescent="0.3">
      <c r="A16" s="36" t="s">
        <v>30</v>
      </c>
      <c r="B16" s="37">
        <v>530</v>
      </c>
      <c r="D16" s="14"/>
      <c r="E16" s="24"/>
      <c r="F16" s="26"/>
      <c r="G16" s="13"/>
      <c r="H16" s="12"/>
      <c r="K16" s="4"/>
      <c r="M16" s="10"/>
      <c r="N16" s="5"/>
    </row>
    <row r="17" spans="1:14" ht="16.5" x14ac:dyDescent="0.3">
      <c r="A17" s="36" t="s">
        <v>11</v>
      </c>
      <c r="B17" s="36">
        <f>B16*B15</f>
        <v>4240000</v>
      </c>
      <c r="C17" s="47"/>
      <c r="D17" s="14"/>
      <c r="E17" s="24"/>
      <c r="F17" s="24"/>
      <c r="G17" s="13"/>
      <c r="H17" s="12"/>
      <c r="K17" s="4"/>
      <c r="M17" s="13"/>
      <c r="N17" s="12"/>
    </row>
    <row r="18" spans="1:14" ht="16.5" x14ac:dyDescent="0.3">
      <c r="A18" s="36" t="s">
        <v>27</v>
      </c>
      <c r="B18" s="36">
        <v>3000000</v>
      </c>
      <c r="C18" s="47"/>
      <c r="D18" s="14"/>
      <c r="E18" s="24"/>
      <c r="F18" s="24"/>
      <c r="G18" s="13"/>
      <c r="H18" s="12"/>
      <c r="M18" s="13"/>
      <c r="N18" s="14"/>
    </row>
    <row r="19" spans="1:14" ht="16.5" x14ac:dyDescent="0.3">
      <c r="A19" s="36" t="s">
        <v>24</v>
      </c>
      <c r="B19" s="36">
        <f>B18+B17</f>
        <v>7240000</v>
      </c>
      <c r="C19" s="47"/>
      <c r="D19" s="14"/>
      <c r="E19" s="24"/>
      <c r="F19" s="24"/>
      <c r="G19" s="13"/>
      <c r="H19" s="12"/>
      <c r="M19" s="13"/>
      <c r="N19" s="14"/>
    </row>
    <row r="20" spans="1:14" ht="16.5" x14ac:dyDescent="0.3">
      <c r="A20" s="36" t="s">
        <v>22</v>
      </c>
      <c r="B20" s="36">
        <f>B19*0.9</f>
        <v>6516000</v>
      </c>
      <c r="D20" s="14"/>
      <c r="E20" s="24" t="s">
        <v>25</v>
      </c>
      <c r="F20" s="24"/>
      <c r="G20" s="13"/>
      <c r="H20" s="12"/>
      <c r="M20" s="13"/>
      <c r="N20" s="14"/>
    </row>
    <row r="21" spans="1:14" ht="16.5" x14ac:dyDescent="0.3">
      <c r="A21" s="36" t="s">
        <v>23</v>
      </c>
      <c r="B21" s="36">
        <f>B19*0.8</f>
        <v>5792000</v>
      </c>
      <c r="D21" s="14"/>
      <c r="E21" s="24"/>
      <c r="F21" s="24"/>
      <c r="G21" s="13"/>
      <c r="H21" s="12"/>
      <c r="M21" s="13"/>
      <c r="N21" s="14"/>
    </row>
    <row r="22" spans="1:14" ht="16.5" x14ac:dyDescent="0.3">
      <c r="A22" s="36" t="s">
        <v>12</v>
      </c>
      <c r="B22" s="36">
        <f>1325*B4</f>
        <v>3577500</v>
      </c>
      <c r="C22" s="41"/>
      <c r="D22" s="14"/>
      <c r="E22" s="14"/>
      <c r="F22" s="14"/>
      <c r="H22" s="5"/>
    </row>
    <row r="23" spans="1:14" ht="16.5" x14ac:dyDescent="0.3">
      <c r="A23" s="35" t="s">
        <v>14</v>
      </c>
      <c r="B23" s="37">
        <f>B17*0.03/12</f>
        <v>10600</v>
      </c>
      <c r="C23" s="44"/>
      <c r="D23" s="14"/>
      <c r="H23" s="14"/>
      <c r="M23" s="47"/>
    </row>
    <row r="24" spans="1:14" x14ac:dyDescent="0.25">
      <c r="B24" s="23"/>
    </row>
    <row r="25" spans="1:14" x14ac:dyDescent="0.25">
      <c r="B25" s="23"/>
    </row>
    <row r="26" spans="1:14" x14ac:dyDescent="0.25">
      <c r="E26" s="14"/>
    </row>
    <row r="27" spans="1:14" x14ac:dyDescent="0.25">
      <c r="C27" t="s">
        <v>13</v>
      </c>
    </row>
    <row r="28" spans="1:14" x14ac:dyDescent="0.25">
      <c r="B28" s="21" t="s">
        <v>18</v>
      </c>
      <c r="C28" s="20" t="s">
        <v>19</v>
      </c>
      <c r="D28" s="20"/>
      <c r="E28" s="20" t="s">
        <v>11</v>
      </c>
      <c r="F28" s="20" t="s">
        <v>15</v>
      </c>
      <c r="G28" s="20" t="s">
        <v>16</v>
      </c>
      <c r="H28" s="20" t="s">
        <v>17</v>
      </c>
      <c r="I28" s="20"/>
    </row>
    <row r="29" spans="1:14" ht="17.25" x14ac:dyDescent="0.3">
      <c r="B29" s="51">
        <v>1450</v>
      </c>
      <c r="C29" s="52" t="e">
        <f>#REF!*1.23</f>
        <v>#REF!</v>
      </c>
      <c r="D29" s="52"/>
      <c r="E29" s="52">
        <v>67500000</v>
      </c>
      <c r="F29" s="53" t="e">
        <f>E29/#REF!</f>
        <v>#REF!</v>
      </c>
      <c r="G29" s="53" t="e">
        <f>E29/C29</f>
        <v>#REF!</v>
      </c>
      <c r="H29" s="22"/>
      <c r="I29" s="20"/>
      <c r="J29" s="27"/>
    </row>
    <row r="30" spans="1:14" ht="17.25" x14ac:dyDescent="0.3">
      <c r="B30" s="21"/>
      <c r="C30" s="52" t="e">
        <f>#REF!*1.23</f>
        <v>#REF!</v>
      </c>
      <c r="D30" s="52"/>
      <c r="E30" s="52">
        <v>66000000</v>
      </c>
      <c r="F30" s="53" t="e">
        <f>E30/#REF!</f>
        <v>#REF!</v>
      </c>
      <c r="G30" s="53" t="e">
        <f>E30/C30</f>
        <v>#REF!</v>
      </c>
      <c r="H30" s="22" t="e">
        <f>E30/B30</f>
        <v>#DIV/0!</v>
      </c>
      <c r="I30" s="20"/>
      <c r="J30" s="27"/>
    </row>
    <row r="31" spans="1:14" x14ac:dyDescent="0.25">
      <c r="B31" s="21"/>
      <c r="C31" s="20" t="e">
        <f>#REF!*1.23</f>
        <v>#REF!</v>
      </c>
      <c r="D31" s="20"/>
      <c r="E31" s="20">
        <v>64500000</v>
      </c>
      <c r="F31" s="22" t="e">
        <f>E31/#REF!</f>
        <v>#REF!</v>
      </c>
      <c r="G31" s="22" t="e">
        <f>E31/C31</f>
        <v>#REF!</v>
      </c>
      <c r="H31" s="22" t="e">
        <f>E31/B31</f>
        <v>#DIV/0!</v>
      </c>
      <c r="I31" s="20"/>
    </row>
    <row r="32" spans="1:14" x14ac:dyDescent="0.25">
      <c r="B32" s="21"/>
      <c r="C32" s="20" t="e">
        <f>#REF!*1.23</f>
        <v>#REF!</v>
      </c>
      <c r="D32" s="20"/>
      <c r="E32" s="22">
        <v>75000000</v>
      </c>
      <c r="F32" s="22" t="e">
        <f>E32/#REF!</f>
        <v>#REF!</v>
      </c>
      <c r="G32" s="22" t="e">
        <f t="shared" ref="G32:G35" si="0">E32/C32</f>
        <v>#REF!</v>
      </c>
      <c r="H32" s="22" t="e">
        <f>E32/B32</f>
        <v>#DIV/0!</v>
      </c>
      <c r="I32" s="20"/>
    </row>
    <row r="33" spans="1:9" x14ac:dyDescent="0.25">
      <c r="C33" s="20" t="e">
        <f>#REF!*1.23</f>
        <v>#REF!</v>
      </c>
      <c r="E33" s="31">
        <v>65000000</v>
      </c>
      <c r="F33" s="31" t="e">
        <f>E33/#REF!</f>
        <v>#REF!</v>
      </c>
      <c r="G33" s="22" t="e">
        <f t="shared" si="0"/>
        <v>#REF!</v>
      </c>
      <c r="H33" s="31" t="e">
        <f>E33/B33</f>
        <v>#DIV/0!</v>
      </c>
      <c r="I33" s="20"/>
    </row>
    <row r="34" spans="1:9" x14ac:dyDescent="0.25">
      <c r="C34" s="20" t="e">
        <f>#REF!*1.23</f>
        <v>#REF!</v>
      </c>
      <c r="E34" s="31">
        <v>64000000</v>
      </c>
      <c r="F34" s="31" t="e">
        <f>E34/#REF!</f>
        <v>#REF!</v>
      </c>
      <c r="G34" s="31" t="e">
        <f t="shared" si="0"/>
        <v>#REF!</v>
      </c>
      <c r="H34" s="31" t="e">
        <f>E34/B34</f>
        <v>#DIV/0!</v>
      </c>
      <c r="I34" s="20"/>
    </row>
    <row r="35" spans="1:9" x14ac:dyDescent="0.25">
      <c r="B35" s="54">
        <v>1820</v>
      </c>
      <c r="C35" s="55" t="e">
        <f>#REF!*1.23</f>
        <v>#REF!</v>
      </c>
      <c r="D35" s="56"/>
      <c r="E35" s="55">
        <v>73500000</v>
      </c>
      <c r="F35" s="57" t="e">
        <f>E35/#REF!</f>
        <v>#REF!</v>
      </c>
      <c r="G35" s="57" t="e">
        <f t="shared" si="0"/>
        <v>#REF!</v>
      </c>
      <c r="H35" s="31">
        <f>E35/B35</f>
        <v>40384.615384615383</v>
      </c>
      <c r="I35" s="20"/>
    </row>
    <row r="36" spans="1:9" x14ac:dyDescent="0.25">
      <c r="B36" s="18" t="s">
        <v>20</v>
      </c>
    </row>
    <row r="37" spans="1:9" x14ac:dyDescent="0.25">
      <c r="B37" s="45">
        <f>84.49*10.764</f>
        <v>909.45035999999993</v>
      </c>
      <c r="C37" s="46" t="e">
        <f>#REF!/B37</f>
        <v>#REF!</v>
      </c>
      <c r="D37">
        <v>200</v>
      </c>
      <c r="E37">
        <v>200</v>
      </c>
      <c r="F37" t="e">
        <f>E37+D37+#REF!</f>
        <v>#REF!</v>
      </c>
      <c r="G37" t="e">
        <f>F37/B37</f>
        <v>#REF!</v>
      </c>
      <c r="H37" s="14"/>
      <c r="I37" s="14"/>
    </row>
    <row r="38" spans="1:9" x14ac:dyDescent="0.25">
      <c r="C38" s="38" t="e">
        <f>#REF!/B38</f>
        <v>#REF!</v>
      </c>
      <c r="D38">
        <v>780000</v>
      </c>
      <c r="E38">
        <v>30000</v>
      </c>
      <c r="F38" t="e">
        <f>E38+D38+#REF!</f>
        <v>#REF!</v>
      </c>
      <c r="G38" t="e">
        <f>F38/B38</f>
        <v>#REF!</v>
      </c>
      <c r="H38" s="14"/>
    </row>
    <row r="39" spans="1:9" x14ac:dyDescent="0.25">
      <c r="C39" s="38" t="e">
        <f>#REF!/B39</f>
        <v>#REF!</v>
      </c>
      <c r="D39">
        <v>885000</v>
      </c>
      <c r="E39">
        <v>30000</v>
      </c>
      <c r="F39" t="e">
        <f>E39+D39+#REF!</f>
        <v>#REF!</v>
      </c>
      <c r="G39" t="e">
        <f>F39/B39</f>
        <v>#REF!</v>
      </c>
      <c r="H39">
        <f>B39/1.2</f>
        <v>0</v>
      </c>
      <c r="I39" t="e">
        <f>#REF!/H39</f>
        <v>#REF!</v>
      </c>
    </row>
    <row r="40" spans="1:9" ht="15.75" x14ac:dyDescent="0.25">
      <c r="A40" s="16"/>
      <c r="C40" s="38" t="e">
        <f>#REF!/B40</f>
        <v>#REF!</v>
      </c>
      <c r="D40">
        <v>921000</v>
      </c>
      <c r="E40">
        <v>30000</v>
      </c>
      <c r="F40" t="e">
        <f>E40+D40+#REF!</f>
        <v>#REF!</v>
      </c>
      <c r="G40" t="e">
        <f>F40/B40</f>
        <v>#REF!</v>
      </c>
    </row>
    <row r="41" spans="1:9" ht="15.75" x14ac:dyDescent="0.25">
      <c r="A41" s="16"/>
    </row>
    <row r="42" spans="1:9" ht="15.75" x14ac:dyDescent="0.25">
      <c r="A42" s="16"/>
    </row>
    <row r="43" spans="1:9" ht="15.75" x14ac:dyDescent="0.25">
      <c r="A43" s="16"/>
    </row>
    <row r="44" spans="1:9" ht="15.75" x14ac:dyDescent="0.25">
      <c r="A44" s="16"/>
    </row>
    <row r="45" spans="1:9" ht="15.75" x14ac:dyDescent="0.25">
      <c r="A45" s="16"/>
    </row>
    <row r="46" spans="1:9" ht="15.75" x14ac:dyDescent="0.25">
      <c r="A46" s="16"/>
    </row>
    <row r="66" spans="3:5" x14ac:dyDescent="0.25">
      <c r="C66" s="14"/>
      <c r="D66" s="14"/>
      <c r="E66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7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8" workbookViewId="0">
      <selection activeCell="V18" sqref="V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abSelected="1" workbookViewId="0">
      <selection activeCell="W28" sqref="W2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Same</vt:lpstr>
      <vt:lpstr>Sheet6</vt:lpstr>
      <vt:lpstr>Sheet7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2023-12-22T10:50:17Z</dcterms:modified>
</cp:coreProperties>
</file>