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Roshan Shinde\"/>
    </mc:Choice>
  </mc:AlternateContent>
  <bookViews>
    <workbookView xWindow="0" yWindow="0" windowWidth="2370" windowHeight="0" tabRatio="932" activeTab="2"/>
  </bookViews>
  <sheets>
    <sheet name="Depreciation" sheetId="25" r:id="rId1"/>
    <sheet name="Sale plan" sheetId="24" r:id="rId2"/>
    <sheet name="Calculation" sheetId="23" r:id="rId3"/>
    <sheet name="Sheet5" sheetId="38" r:id="rId4"/>
    <sheet name="20-20" sheetId="4" r:id="rId5"/>
    <sheet name="Sheet1" sheetId="13" r:id="rId6"/>
    <sheet name="Sheet2" sheetId="30" r:id="rId7"/>
    <sheet name="Sheet3" sheetId="39" r:id="rId8"/>
    <sheet name="Sheet4" sheetId="40" r:id="rId9"/>
    <sheet name="MB" sheetId="41" r:id="rId10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" i="23" l="1"/>
  <c r="D29" i="23"/>
  <c r="D28" i="23"/>
  <c r="F19" i="41"/>
  <c r="E19" i="41"/>
  <c r="E17" i="41"/>
  <c r="E15" i="41"/>
  <c r="E10" i="41"/>
  <c r="E11" i="41"/>
  <c r="E12" i="41"/>
  <c r="E13" i="41"/>
  <c r="E14" i="41"/>
  <c r="E9" i="41"/>
  <c r="E8" i="41"/>
  <c r="E4" i="41"/>
  <c r="E5" i="41"/>
  <c r="E6" i="41"/>
  <c r="E7" i="41"/>
  <c r="E3" i="41"/>
  <c r="D30" i="23"/>
  <c r="S5" i="4"/>
  <c r="S4" i="4"/>
  <c r="S3" i="4"/>
  <c r="S2" i="4"/>
  <c r="B20" i="23"/>
  <c r="C20" i="23"/>
  <c r="C18" i="25" l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D23" i="23" l="1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B11" i="4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I2" i="24" l="1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G35" i="4"/>
  <c r="F30" i="24"/>
  <c r="H30" i="24" s="1"/>
  <c r="E30" i="24"/>
  <c r="G30" i="24" s="1"/>
  <c r="F29" i="24"/>
  <c r="H29" i="24" s="1"/>
  <c r="E29" i="24"/>
  <c r="G29" i="24" s="1"/>
  <c r="I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30" i="24" l="1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1" i="23" l="1"/>
  <c r="C25" i="23"/>
  <c r="J19" i="4" l="1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7" i="4"/>
  <c r="H17" i="4" s="1"/>
  <c r="D18" i="4"/>
  <c r="H18" i="4" s="1"/>
  <c r="D16" i="4"/>
  <c r="H16" i="4" s="1"/>
</calcChain>
</file>

<file path=xl/sharedStrings.xml><?xml version="1.0" encoding="utf-8"?>
<sst xmlns="http://schemas.openxmlformats.org/spreadsheetml/2006/main" count="129" uniqueCount="100">
  <si>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</si>
  <si>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</si>
  <si>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</si>
  <si>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</si>
  <si>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</si>
  <si>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</si>
  <si>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</si>
  <si>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</si>
  <si>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</si>
  <si>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</si>
  <si>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</si>
  <si>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</si>
  <si>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</si>
  <si>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</si>
  <si>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</si>
  <si>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</si>
  <si>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</si>
  <si>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</si>
  <si>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</si>
  <si>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</si>
  <si>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</si>
  <si>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</si>
  <si>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</si>
  <si>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</si>
  <si>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</si>
  <si>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</si>
  <si>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</si>
  <si>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</si>
  <si>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</si>
  <si>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</si>
  <si>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</si>
  <si>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</si>
  <si>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</si>
  <si>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</si>
  <si>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</si>
  <si>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</si>
  <si>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</si>
  <si>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</si>
  <si>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</si>
  <si>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</si>
  <si>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</si>
  <si>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</si>
  <si>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</si>
  <si>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</si>
  <si>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</si>
  <si>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</si>
  <si>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</si>
  <si>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</si>
  <si>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</si>
  <si>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</si>
  <si>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</si>
  <si>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</si>
  <si>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</si>
  <si>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</si>
  <si>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</si>
  <si>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</si>
  <si>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</si>
  <si>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</si>
  <si>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</si>
  <si>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</si>
  <si>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</si>
  <si>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</si>
  <si>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</si>
  <si>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</si>
  <si>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</si>
  <si>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</si>
  <si>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</si>
  <si>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</si>
  <si>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</si>
  <si>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</si>
  <si>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</si>
  <si>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</si>
  <si>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</si>
  <si>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</si>
  <si>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</si>
  <si>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</si>
  <si>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</si>
  <si>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</si>
  <si>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</si>
  <si>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</si>
  <si>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</si>
  <si>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</si>
  <si>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</si>
  <si>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</si>
  <si>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</si>
  <si>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</si>
  <si>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</si>
  <si>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</si>
  <si>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</si>
  <si>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</si>
  <si>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</si>
  <si>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</si>
  <si>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</si>
  <si>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</si>
  <si>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</si>
  <si>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</si>
  <si>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</si>
  <si>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B/Up Area </t>
  </si>
  <si>
    <t>rate on BA</t>
  </si>
  <si>
    <t>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</si>
</sst>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1" fontId="2" fillId="0" borderId="0" xfId="0" applyNumberFormat="1" applyFont="1"/>
    <xf numFmtId="166" fontId="5" fillId="0" borderId="0" xfId="0" applyNumberFormat="1" applyFont="1"/>
    <xf numFmtId="166" fontId="0" fillId="0" borderId="0" xfId="0" applyNumberForma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139563</xdr:colOff>
      <xdr:row>1</xdr:row>
      <xdr:rowOff>106017</xdr:rowOff>
    </xdr:from>
    <xdr:to>
      <xdr:col>16</xdr:col>
      <xdr:colOff>390525</xdr:colOff>
      <xdr:row>19</xdr:row>
      <xdr:rowOff>106017</xdr:rowOff>
    </xdr:to>
    <xdr:pic>
      <xdr:nvPicPr>
        <xdr:cNvPr id="3" name="Picture 2" descr="WhatsApp Image 2022-12-17 at 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076" r="7524" b="34581"/>
        <a:stretch>
          <a:fillRect/>
        </a:stretch>
      </xdr:blipFill>
      <xdr:spPr bwMode="auto">
        <a:xfrm>
          <a:off x="4429954" y="296517"/>
          <a:ext cx="5767180" cy="34290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</xdr:row>
      <xdr:rowOff>9525</xdr:rowOff>
    </xdr:from>
    <xdr:to>
      <xdr:col>9</xdr:col>
      <xdr:colOff>533400</xdr:colOff>
      <xdr:row>19</xdr:row>
      <xdr:rowOff>38100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00025"/>
          <a:ext cx="5734050" cy="34575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0</xdr:row>
      <xdr:rowOff>161925</xdr:rowOff>
    </xdr:from>
    <xdr:to>
      <xdr:col>9</xdr:col>
      <xdr:colOff>552450</xdr:colOff>
      <xdr:row>22</xdr:row>
      <xdr:rowOff>47625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161925"/>
          <a:ext cx="5734050" cy="40767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0</xdr:row>
      <xdr:rowOff>66675</xdr:rowOff>
    </xdr:from>
    <xdr:to>
      <xdr:col>9</xdr:col>
      <xdr:colOff>552450</xdr:colOff>
      <xdr:row>20</xdr:row>
      <xdr:rowOff>47625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66675"/>
          <a:ext cx="5734050" cy="37909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zoomScale="85" zoomScaleNormal="85"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33135</v>
      </c>
      <c r="F2" s="75"/>
      <c r="G2" s="120" t="s">
        <v>76</v>
      </c>
      <c r="H2" s="121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31100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31100</v>
      </c>
      <c r="D5" s="57" t="s">
        <v>61</v>
      </c>
      <c r="E5" s="58">
        <f>ROUND(C5/10.764,0)</f>
        <v>2889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7000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24100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</v>
      </c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24100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31100</v>
      </c>
      <c r="D10" s="57" t="s">
        <v>61</v>
      </c>
      <c r="E10" s="58">
        <f>ROUND(C10/10.764,0)</f>
        <v>2889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2023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2023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0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60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1112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C16*E10</f>
        <v>3212568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2224000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2"/>
      <c r="L1" s="122"/>
      <c r="M1" s="122"/>
      <c r="N1" s="122"/>
      <c r="O1" s="122"/>
      <c r="P1" s="122"/>
      <c r="Q1" s="122"/>
      <c r="R1" s="122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topLeftCell="A4" zoomScaleNormal="100" workbookViewId="0">
      <selection activeCell="F10" sqref="F10"/>
    </sheetView>
  </sheetViews>
  <sheetFormatPr defaultRowHeight="15"/>
  <cols>
    <col min="1" max="1" width="21.7109375" bestFit="1" customWidth="1"/>
    <col min="2" max="2" width="15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5000</v>
      </c>
      <c r="D3" s="21" t="s">
        <v>98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3000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E11" s="75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3000</v>
      </c>
      <c r="D14" s="23"/>
      <c r="F14" s="118"/>
      <c r="G14" s="118"/>
    </row>
    <row r="15" spans="1:8">
      <c r="B15" s="19"/>
      <c r="C15" s="20"/>
      <c r="D15" s="23"/>
      <c r="F15" s="78"/>
      <c r="G15" s="118"/>
    </row>
    <row r="16" spans="1:8">
      <c r="A16" s="28" t="s">
        <v>23</v>
      </c>
      <c r="B16" s="29"/>
      <c r="C16" s="21">
        <f>C14+C13</f>
        <v>5000</v>
      </c>
      <c r="D16" s="21"/>
      <c r="E16" s="61"/>
      <c r="F16" s="78"/>
      <c r="G16" s="118"/>
    </row>
    <row r="17" spans="1:8">
      <c r="B17" s="24"/>
      <c r="C17" s="25"/>
      <c r="D17" s="25"/>
      <c r="F17" s="78"/>
      <c r="G17" s="118"/>
      <c r="H17" s="119"/>
    </row>
    <row r="18" spans="1:8" ht="16.5">
      <c r="A18" s="28" t="s">
        <v>99</v>
      </c>
      <c r="B18" s="7"/>
      <c r="C18" s="76">
        <v>1112</v>
      </c>
      <c r="D18" s="76"/>
      <c r="E18" s="77"/>
      <c r="F18" s="78"/>
      <c r="G18" s="78"/>
    </row>
    <row r="19" spans="1:8">
      <c r="A19" s="15"/>
      <c r="B19" s="6"/>
      <c r="C19" s="30">
        <f>C18*C16</f>
        <v>5560000</v>
      </c>
      <c r="D19" s="78" t="s">
        <v>68</v>
      </c>
      <c r="E19" s="30"/>
      <c r="F19" s="78"/>
      <c r="G19" s="118"/>
    </row>
    <row r="20" spans="1:8">
      <c r="A20" s="15"/>
      <c r="B20" s="61">
        <f>C20*0.8</f>
        <v>4225600</v>
      </c>
      <c r="C20" s="31">
        <f>C19*95%</f>
        <v>5282000</v>
      </c>
      <c r="D20" s="78" t="s">
        <v>24</v>
      </c>
      <c r="E20" s="31"/>
      <c r="F20" s="78"/>
      <c r="G20" s="118"/>
    </row>
    <row r="21" spans="1:8">
      <c r="A21" s="15"/>
      <c r="C21" s="31">
        <f>C19*80%</f>
        <v>4448000</v>
      </c>
      <c r="D21" s="78" t="s">
        <v>25</v>
      </c>
      <c r="E21" s="31"/>
      <c r="F21" s="78"/>
      <c r="G21" s="78"/>
    </row>
    <row r="22" spans="1:8">
      <c r="A22" s="15"/>
      <c r="F22" s="78"/>
      <c r="G22" s="78"/>
    </row>
    <row r="23" spans="1:8">
      <c r="A23" s="32" t="s">
        <v>26</v>
      </c>
      <c r="B23" s="33"/>
      <c r="C23" s="34">
        <f>C4*C18</f>
        <v>2224000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11583.333333333334</v>
      </c>
      <c r="D25" s="31"/>
    </row>
    <row r="26" spans="1:8">
      <c r="C26" s="31"/>
      <c r="D26" s="31"/>
    </row>
    <row r="27" spans="1:8">
      <c r="C27">
        <v>91.99</v>
      </c>
      <c r="D27" s="124">
        <f>C27*10.764</f>
        <v>990.18035999999984</v>
      </c>
    </row>
    <row r="28" spans="1:8">
      <c r="C28">
        <v>4.37</v>
      </c>
      <c r="D28" s="119">
        <f>C28*10.764</f>
        <v>47.038679999999999</v>
      </c>
    </row>
    <row r="29" spans="1:8">
      <c r="C29" s="16">
        <v>6.97</v>
      </c>
      <c r="D29" s="119">
        <f>C29*10.764</f>
        <v>75.025079999999988</v>
      </c>
    </row>
    <row r="30" spans="1:8">
      <c r="B30" t="s">
        <v>97</v>
      </c>
      <c r="C30" s="6">
        <v>103.33</v>
      </c>
      <c r="D30" s="123">
        <f>C30*10.764</f>
        <v>1112.2441199999998</v>
      </c>
    </row>
    <row r="31" spans="1:8">
      <c r="C31"/>
      <c r="D31" s="125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F1" zoomScale="85" zoomScaleNormal="85" workbookViewId="0">
      <selection activeCell="O18" sqref="O18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1138</v>
      </c>
      <c r="C2" s="4">
        <f t="shared" ref="C2:C15" si="2">B2*1.2</f>
        <v>1365.6</v>
      </c>
      <c r="D2" s="4">
        <f t="shared" ref="D2:D15" si="3">C2*1.2</f>
        <v>1638.7199999999998</v>
      </c>
      <c r="E2" s="5">
        <f t="shared" ref="E2:E15" si="4">R2</f>
        <v>7500000</v>
      </c>
      <c r="F2" s="66">
        <f t="shared" ref="F2:F15" si="5">ROUND((E2/B2),0)</f>
        <v>6591</v>
      </c>
      <c r="G2" s="66">
        <f t="shared" ref="G2:G15" si="6">ROUND((E2/C2),0)</f>
        <v>5492</v>
      </c>
      <c r="H2" s="66">
        <f t="shared" ref="H2:H15" si="7">ROUND((E2/D2),0)</f>
        <v>4577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>
        <v>1138</v>
      </c>
      <c r="R2" s="2">
        <v>7500000</v>
      </c>
      <c r="S2" s="2">
        <f>R2/Q2</f>
        <v>6590.509666080844</v>
      </c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6500000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>
        <v>1361</v>
      </c>
      <c r="Q3" s="75"/>
      <c r="R3" s="2">
        <v>6500000</v>
      </c>
      <c r="S3" s="2">
        <f>R3/P3</f>
        <v>4775.9000734753854</v>
      </c>
      <c r="T3" s="2"/>
      <c r="AE3" s="68"/>
    </row>
    <row r="4" spans="1:35">
      <c r="A4" s="4">
        <f t="shared" si="0"/>
        <v>0</v>
      </c>
      <c r="B4" s="4">
        <f t="shared" si="1"/>
        <v>452</v>
      </c>
      <c r="C4" s="4">
        <f t="shared" si="2"/>
        <v>542.4</v>
      </c>
      <c r="D4" s="4">
        <f t="shared" si="3"/>
        <v>650.88</v>
      </c>
      <c r="E4" s="5">
        <f t="shared" si="4"/>
        <v>2600000</v>
      </c>
      <c r="F4" s="66">
        <f t="shared" si="5"/>
        <v>5752</v>
      </c>
      <c r="G4" s="66">
        <f t="shared" si="6"/>
        <v>4794</v>
      </c>
      <c r="H4" s="66">
        <f t="shared" si="7"/>
        <v>3995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>
        <v>452</v>
      </c>
      <c r="R4" s="2">
        <v>2600000</v>
      </c>
      <c r="S4" s="2">
        <f>R4/Q4</f>
        <v>5752.212389380531</v>
      </c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8000000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>
        <v>1007</v>
      </c>
      <c r="Q5" s="75"/>
      <c r="R5" s="2">
        <v>8000000</v>
      </c>
      <c r="S5" s="2">
        <f>R5/P5</f>
        <v>7944.389275074479</v>
      </c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O7" s="75"/>
      <c r="P7" s="75"/>
      <c r="Q7" s="75"/>
      <c r="R7" s="2"/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5"/>
      <c r="P8" s="75"/>
      <c r="Q8" s="75"/>
      <c r="R8" s="2"/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5"/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O10" s="75"/>
      <c r="P10" s="75"/>
      <c r="Q10" s="75"/>
      <c r="R10" s="2"/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R11" s="2"/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R12" s="2"/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R15" s="2"/>
      <c r="S15" s="2"/>
    </row>
    <row r="16" spans="1:35">
      <c r="A16" s="4">
        <f t="shared" ref="A16:A19" si="10">N16</f>
        <v>0</v>
      </c>
      <c r="B16" s="4">
        <f t="shared" ref="B16:B19" si="11">Q16</f>
        <v>0</v>
      </c>
      <c r="C16" s="4">
        <f t="shared" ref="C16:C19" si="12">B16*1.2</f>
        <v>0</v>
      </c>
      <c r="D16" s="4">
        <f t="shared" ref="D16:D19" si="13">C16*1.2</f>
        <v>0</v>
      </c>
      <c r="E16" s="5">
        <f t="shared" ref="E16:E19" si="14">R16</f>
        <v>0</v>
      </c>
      <c r="F16" s="4" t="e">
        <f t="shared" ref="F16:F19" si="15">ROUND((E16/B16),0)</f>
        <v>#DIV/0!</v>
      </c>
      <c r="G16" s="4" t="e">
        <f t="shared" ref="G16:G19" si="16">ROUND((E16/C16),0)</f>
        <v>#DIV/0!</v>
      </c>
      <c r="H16" s="4" t="e">
        <f t="shared" ref="H16:H19" si="17">ROUND((E16/D16),0)</f>
        <v>#DIV/0!</v>
      </c>
      <c r="I16" s="4">
        <f t="shared" ref="I16:J19" si="18">T16</f>
        <v>0</v>
      </c>
      <c r="J16" s="4">
        <f t="shared" si="18"/>
        <v>0</v>
      </c>
      <c r="R16" s="2"/>
      <c r="S16" s="2"/>
    </row>
    <row r="17" spans="1:19">
      <c r="A17" s="4">
        <f t="shared" si="10"/>
        <v>0</v>
      </c>
      <c r="B17" s="4">
        <f t="shared" si="11"/>
        <v>0</v>
      </c>
      <c r="C17" s="4">
        <f t="shared" si="12"/>
        <v>0</v>
      </c>
      <c r="D17" s="4">
        <f t="shared" si="13"/>
        <v>0</v>
      </c>
      <c r="E17" s="5">
        <f t="shared" si="14"/>
        <v>0</v>
      </c>
      <c r="F17" s="4" t="e">
        <f t="shared" si="15"/>
        <v>#DIV/0!</v>
      </c>
      <c r="G17" s="4" t="e">
        <f t="shared" si="16"/>
        <v>#DIV/0!</v>
      </c>
      <c r="H17" s="4" t="e">
        <f t="shared" si="17"/>
        <v>#DIV/0!</v>
      </c>
      <c r="I17" s="4">
        <f t="shared" si="18"/>
        <v>0</v>
      </c>
      <c r="J17" s="4">
        <f t="shared" si="18"/>
        <v>0</v>
      </c>
      <c r="R17" s="2"/>
      <c r="S17" s="2"/>
    </row>
    <row r="18" spans="1:19">
      <c r="A18" s="4">
        <f t="shared" si="10"/>
        <v>0</v>
      </c>
      <c r="B18" s="4">
        <f t="shared" si="11"/>
        <v>0</v>
      </c>
      <c r="C18" s="4">
        <f t="shared" si="12"/>
        <v>0</v>
      </c>
      <c r="D18" s="4">
        <f t="shared" si="13"/>
        <v>0</v>
      </c>
      <c r="E18" s="5">
        <f t="shared" si="14"/>
        <v>0</v>
      </c>
      <c r="F18" s="4" t="e">
        <f t="shared" si="15"/>
        <v>#DIV/0!</v>
      </c>
      <c r="G18" s="4" t="e">
        <f t="shared" si="16"/>
        <v>#DIV/0!</v>
      </c>
      <c r="H18" s="4" t="e">
        <f t="shared" si="17"/>
        <v>#DIV/0!</v>
      </c>
      <c r="I18" s="4">
        <f t="shared" si="18"/>
        <v>0</v>
      </c>
      <c r="J18" s="4">
        <f t="shared" si="18"/>
        <v>0</v>
      </c>
      <c r="R18" s="2"/>
      <c r="S18" s="2"/>
    </row>
    <row r="19" spans="1:19">
      <c r="A19" s="4">
        <f t="shared" si="10"/>
        <v>0</v>
      </c>
      <c r="B19" s="4">
        <f t="shared" si="11"/>
        <v>0</v>
      </c>
      <c r="C19" s="4">
        <f t="shared" si="12"/>
        <v>0</v>
      </c>
      <c r="D19" s="4">
        <f t="shared" si="13"/>
        <v>0</v>
      </c>
      <c r="E19" s="5">
        <f t="shared" si="14"/>
        <v>0</v>
      </c>
      <c r="F19" s="4" t="e">
        <f t="shared" si="15"/>
        <v>#DIV/0!</v>
      </c>
      <c r="G19" s="4" t="e">
        <f t="shared" si="16"/>
        <v>#DIV/0!</v>
      </c>
      <c r="H19" s="4" t="e">
        <f t="shared" si="17"/>
        <v>#DIV/0!</v>
      </c>
      <c r="I19" s="4">
        <f t="shared" si="18"/>
        <v>0</v>
      </c>
      <c r="J19" s="4">
        <f t="shared" si="18"/>
        <v>0</v>
      </c>
      <c r="O19" s="75"/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Q31" s="70"/>
    </row>
    <row r="32" spans="1:19" s="10" customFormat="1">
      <c r="C32"/>
      <c r="D32"/>
      <c r="F32" s="52" t="s">
        <v>66</v>
      </c>
      <c r="G32" s="52"/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G1" zoomScaleNormal="100" workbookViewId="0">
      <selection activeCell="R17" sqref="R17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14" sqref="L14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F19"/>
  <sheetViews>
    <sheetView workbookViewId="0">
      <selection activeCell="K14" sqref="K14"/>
    </sheetView>
  </sheetViews>
  <sheetFormatPr defaultRowHeight="15"/>
  <sheetData>
    <row r="3" spans="3:5">
      <c r="C3">
        <v>11</v>
      </c>
      <c r="D3">
        <v>17.5</v>
      </c>
      <c r="E3">
        <f>D3*C3</f>
        <v>192.5</v>
      </c>
    </row>
    <row r="4" spans="3:5">
      <c r="C4">
        <v>10.11</v>
      </c>
      <c r="D4">
        <v>10.1</v>
      </c>
      <c r="E4" s="75">
        <f t="shared" ref="E4:E7" si="0">D4*C4</f>
        <v>102.11099999999999</v>
      </c>
    </row>
    <row r="5" spans="3:5">
      <c r="C5">
        <v>10.8</v>
      </c>
      <c r="D5">
        <v>3.1</v>
      </c>
      <c r="E5" s="75">
        <f t="shared" si="0"/>
        <v>33.480000000000004</v>
      </c>
    </row>
    <row r="6" spans="3:5">
      <c r="C6">
        <v>4.0999999999999996</v>
      </c>
      <c r="D6">
        <v>8.1</v>
      </c>
      <c r="E6" s="75">
        <f t="shared" si="0"/>
        <v>33.209999999999994</v>
      </c>
    </row>
    <row r="7" spans="3:5">
      <c r="C7">
        <v>8</v>
      </c>
      <c r="D7">
        <v>10.11</v>
      </c>
      <c r="E7" s="75">
        <f t="shared" si="0"/>
        <v>80.88</v>
      </c>
    </row>
    <row r="8" spans="3:5">
      <c r="E8">
        <f>SUM(E3:E7)</f>
        <v>442.18099999999998</v>
      </c>
    </row>
    <row r="9" spans="3:5">
      <c r="C9">
        <v>10.1</v>
      </c>
      <c r="D9">
        <v>14</v>
      </c>
      <c r="E9">
        <f>D9*C9</f>
        <v>141.4</v>
      </c>
    </row>
    <row r="10" spans="3:5">
      <c r="C10">
        <v>10.11</v>
      </c>
      <c r="D10">
        <v>12.1</v>
      </c>
      <c r="E10" s="75">
        <f t="shared" ref="E10:E14" si="1">D10*C10</f>
        <v>122.33099999999999</v>
      </c>
    </row>
    <row r="11" spans="3:5">
      <c r="C11">
        <v>3.1</v>
      </c>
      <c r="D11">
        <v>8.1</v>
      </c>
      <c r="E11" s="75">
        <f t="shared" si="1"/>
        <v>25.11</v>
      </c>
    </row>
    <row r="12" spans="3:5">
      <c r="C12">
        <v>4.2</v>
      </c>
      <c r="D12">
        <v>10.1</v>
      </c>
      <c r="E12" s="75">
        <f t="shared" si="1"/>
        <v>42.42</v>
      </c>
    </row>
    <row r="13" spans="3:5">
      <c r="C13">
        <v>5</v>
      </c>
      <c r="D13">
        <v>10.11</v>
      </c>
      <c r="E13" s="75">
        <f t="shared" si="1"/>
        <v>50.55</v>
      </c>
    </row>
    <row r="14" spans="3:5">
      <c r="C14">
        <v>7.8</v>
      </c>
      <c r="D14">
        <v>10.11</v>
      </c>
      <c r="E14" s="75">
        <f t="shared" si="1"/>
        <v>78.85799999999999</v>
      </c>
    </row>
    <row r="15" spans="3:5">
      <c r="E15">
        <f>SUM(E9:E14)</f>
        <v>460.66900000000004</v>
      </c>
    </row>
    <row r="17" spans="3:6">
      <c r="C17">
        <v>10.1</v>
      </c>
      <c r="D17">
        <v>10.11</v>
      </c>
      <c r="E17">
        <f>D17*C17</f>
        <v>102.11099999999999</v>
      </c>
    </row>
    <row r="19" spans="3:6">
      <c r="E19">
        <f>E8+E15</f>
        <v>902.85</v>
      </c>
      <c r="F19">
        <f>E19*1.35</f>
        <v>1218.8475000000001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Sheet5</vt:lpstr>
      <vt:lpstr>20-20</vt:lpstr>
      <vt:lpstr>Sheet1</vt:lpstr>
      <vt:lpstr>Sheet2</vt:lpstr>
      <vt:lpstr>Sheet3</vt:lpstr>
      <vt:lpstr>Sheet4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2023-12-21T10:57:27Z</dcterms:modified>
</cp:coreProperties>
</file>