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2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23" i="1" l="1"/>
  <c r="L21" i="1"/>
  <c r="L19" i="1"/>
  <c r="L18" i="1"/>
  <c r="Q2" i="1" l="1"/>
  <c r="U8" i="1"/>
  <c r="T8" i="1"/>
  <c r="V8" i="1" l="1"/>
  <c r="Q17" i="1"/>
  <c r="L17" i="1"/>
  <c r="L25" i="1" s="1"/>
  <c r="P12" i="1"/>
  <c r="N15" i="1"/>
  <c r="L12" i="1"/>
  <c r="N2" i="1"/>
  <c r="L4" i="1"/>
  <c r="L3" i="1"/>
  <c r="F5" i="1"/>
  <c r="G5" i="1" s="1"/>
  <c r="F2" i="1"/>
  <c r="B35" i="1"/>
  <c r="C21" i="1"/>
  <c r="C13" i="1"/>
  <c r="C10" i="1"/>
  <c r="C11" i="1"/>
  <c r="C12" i="1"/>
  <c r="C15" i="1"/>
  <c r="C16" i="1"/>
  <c r="C17" i="1"/>
  <c r="C18" i="1"/>
  <c r="C19" i="1"/>
  <c r="C20" i="1"/>
  <c r="C23" i="1"/>
  <c r="C26" i="1"/>
  <c r="C29" i="1"/>
  <c r="C32" i="1"/>
  <c r="E20" i="1" s="1"/>
  <c r="C9" i="1"/>
  <c r="C5" i="1"/>
  <c r="C3" i="1"/>
  <c r="A2" i="1"/>
</calcChain>
</file>

<file path=xl/sharedStrings.xml><?xml version="1.0" encoding="utf-8"?>
<sst xmlns="http://schemas.openxmlformats.org/spreadsheetml/2006/main" count="10" uniqueCount="10">
  <si>
    <t>Carpet</t>
  </si>
  <si>
    <t>rate</t>
  </si>
  <si>
    <t>FMV</t>
  </si>
  <si>
    <t>RV</t>
  </si>
  <si>
    <t>DV</t>
  </si>
  <si>
    <t>Insurable</t>
  </si>
  <si>
    <t>Guideline</t>
  </si>
  <si>
    <t>Rental</t>
  </si>
  <si>
    <t>RR</t>
  </si>
  <si>
    <t>Plot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</si>
</sst>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 * #,##0.00_ ;_ * \-#,##0.00_ ;_ * &quot;-&quot;??_ ;_ @_ 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">
    <xf numFmtId="0" fontId="0" fillId="0" borderId="0" xfId="0"/>
    <xf numFmtId="43" fontId="0" fillId="0" borderId="0" xfId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607695</xdr:colOff>
      <xdr:row>44</xdr:row>
      <xdr:rowOff>189428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26</xdr:col>
      <xdr:colOff>379095</xdr:colOff>
      <xdr:row>95</xdr:row>
      <xdr:rowOff>189428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715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26</xdr:col>
      <xdr:colOff>379095</xdr:colOff>
      <xdr:row>147</xdr:row>
      <xdr:rowOff>189428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9621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27</xdr:col>
      <xdr:colOff>379095</xdr:colOff>
      <xdr:row>196</xdr:row>
      <xdr:rowOff>189428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1500" y="28956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68</xdr:col>
      <xdr:colOff>0</xdr:colOff>
      <xdr:row>51</xdr:row>
      <xdr:rowOff>0</xdr:rowOff>
    </xdr:from>
    <xdr:to>
      <xdr:col>94</xdr:col>
      <xdr:colOff>379095</xdr:colOff>
      <xdr:row>95</xdr:row>
      <xdr:rowOff>189428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862000" y="9715500"/>
          <a:ext cx="15238095" cy="8571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5"/>
  <sheetViews>
    <sheetView tabSelected="1" workbookViewId="0">
      <selection activeCell="L14" sqref="L14"/>
    </sheetView>
  </sheetViews>
  <sheetFormatPr defaultRowHeight="15" x14ac:dyDescent="0.25"/>
  <cols>
    <col min="11" max="11" width="10.5703125" bestFit="1" customWidth="1"/>
    <col min="12" max="12" width="12.5703125" bestFit="1" customWidth="1"/>
    <col min="13" max="14" width="9.28515625" bestFit="1" customWidth="1"/>
    <col min="16" max="16" width="9.28515625" bestFit="1" customWidth="1"/>
    <col min="17" max="17" width="10" bestFit="1" customWidth="1"/>
  </cols>
  <sheetData>
    <row r="1" spans="1:22" x14ac:dyDescent="0.25">
      <c r="A1">
        <v>107.48</v>
      </c>
      <c r="C1">
        <v>2023</v>
      </c>
      <c r="F1">
        <v>1157</v>
      </c>
      <c r="N1">
        <v>1157</v>
      </c>
      <c r="Q1">
        <v>2000</v>
      </c>
    </row>
    <row r="2" spans="1:22" x14ac:dyDescent="0.25">
      <c r="A2">
        <f>A1*10.764</f>
        <v>1156.91472</v>
      </c>
      <c r="C2">
        <v>2021</v>
      </c>
      <c r="F2">
        <f>F1*1.35</f>
        <v>1561.95</v>
      </c>
      <c r="K2">
        <v>2021</v>
      </c>
      <c r="L2">
        <v>40</v>
      </c>
      <c r="N2">
        <f>N1*1.2</f>
        <v>1388.3999999999999</v>
      </c>
      <c r="Q2">
        <f>Q1*10.764</f>
        <v>21528</v>
      </c>
    </row>
    <row r="3" spans="1:22" x14ac:dyDescent="0.25">
      <c r="A3">
        <v>1157</v>
      </c>
      <c r="C3">
        <f>C1-C2</f>
        <v>2</v>
      </c>
      <c r="F3">
        <v>1562</v>
      </c>
      <c r="L3">
        <f>L2/100*105</f>
        <v>42</v>
      </c>
      <c r="N3">
        <v>1388</v>
      </c>
    </row>
    <row r="4" spans="1:22" x14ac:dyDescent="0.25">
      <c r="F4">
        <v>3800</v>
      </c>
      <c r="L4">
        <f>L3/100*105</f>
        <v>44.1</v>
      </c>
    </row>
    <row r="5" spans="1:22" x14ac:dyDescent="0.25">
      <c r="C5">
        <f>60-C3</f>
        <v>58</v>
      </c>
      <c r="F5">
        <f>F4*F3</f>
        <v>5935600</v>
      </c>
      <c r="G5">
        <f>F5/1157</f>
        <v>5130.1642178046668</v>
      </c>
      <c r="T5" t="s">
        <v>9</v>
      </c>
    </row>
    <row r="6" spans="1:22" x14ac:dyDescent="0.25">
      <c r="T6">
        <v>103.75</v>
      </c>
      <c r="U6">
        <v>107.48</v>
      </c>
    </row>
    <row r="7" spans="1:22" x14ac:dyDescent="0.25">
      <c r="T7">
        <v>35000</v>
      </c>
      <c r="U7">
        <v>22000</v>
      </c>
    </row>
    <row r="8" spans="1:22" x14ac:dyDescent="0.25">
      <c r="T8">
        <f>T7*T6</f>
        <v>3631250</v>
      </c>
      <c r="U8">
        <f>U7*U6</f>
        <v>2364560</v>
      </c>
      <c r="V8">
        <f>SUM(T8:U8)</f>
        <v>5995810</v>
      </c>
    </row>
    <row r="9" spans="1:22" x14ac:dyDescent="0.25">
      <c r="A9">
        <v>15</v>
      </c>
      <c r="B9">
        <v>10</v>
      </c>
      <c r="C9">
        <f>B9*A9</f>
        <v>150</v>
      </c>
    </row>
    <row r="10" spans="1:22" x14ac:dyDescent="0.25">
      <c r="A10">
        <v>18</v>
      </c>
      <c r="B10">
        <v>10</v>
      </c>
      <c r="C10">
        <f t="shared" ref="C10:C32" si="0">B10*A10</f>
        <v>180</v>
      </c>
    </row>
    <row r="11" spans="1:22" x14ac:dyDescent="0.25">
      <c r="A11">
        <v>8</v>
      </c>
      <c r="B11">
        <v>4</v>
      </c>
      <c r="C11">
        <f t="shared" si="0"/>
        <v>32</v>
      </c>
      <c r="K11" s="1" t="s">
        <v>0</v>
      </c>
      <c r="L11" s="1">
        <v>107.48</v>
      </c>
      <c r="M11" s="1"/>
      <c r="N11" s="1"/>
      <c r="O11" s="1"/>
      <c r="P11" s="1">
        <v>1157</v>
      </c>
      <c r="Q11" s="1"/>
      <c r="R11" s="1"/>
    </row>
    <row r="12" spans="1:22" x14ac:dyDescent="0.25">
      <c r="A12">
        <v>5</v>
      </c>
      <c r="B12">
        <v>2.8</v>
      </c>
      <c r="C12">
        <f t="shared" si="0"/>
        <v>14</v>
      </c>
      <c r="K12" s="1"/>
      <c r="L12" s="1">
        <f>L11*10.764</f>
        <v>1156.91472</v>
      </c>
      <c r="M12" s="1"/>
      <c r="N12" s="1"/>
      <c r="O12" s="1"/>
      <c r="P12" s="1">
        <f>P11*1.2</f>
        <v>1388.3999999999999</v>
      </c>
      <c r="Q12" s="1"/>
      <c r="R12" s="1"/>
    </row>
    <row r="13" spans="1:22" x14ac:dyDescent="0.25">
      <c r="C13">
        <f>SUM(C9:C12)</f>
        <v>376</v>
      </c>
      <c r="K13" s="1"/>
      <c r="L13" s="1">
        <v>1157</v>
      </c>
      <c r="M13" s="1"/>
      <c r="N13" s="1"/>
      <c r="O13" s="1"/>
      <c r="P13" s="1">
        <v>1388</v>
      </c>
      <c r="Q13" s="1"/>
      <c r="R13" s="1"/>
    </row>
    <row r="14" spans="1:22" x14ac:dyDescent="0.25">
      <c r="K14" s="1"/>
      <c r="L14" s="1"/>
      <c r="M14" s="1"/>
      <c r="N14" s="1"/>
      <c r="O14" s="1"/>
      <c r="P14" s="1"/>
      <c r="Q14" s="1"/>
      <c r="R14" s="1"/>
    </row>
    <row r="15" spans="1:22" x14ac:dyDescent="0.25">
      <c r="A15">
        <v>10</v>
      </c>
      <c r="B15">
        <v>10</v>
      </c>
      <c r="C15">
        <f t="shared" si="0"/>
        <v>100</v>
      </c>
      <c r="K15" s="1" t="s">
        <v>1</v>
      </c>
      <c r="L15" s="1">
        <v>5100</v>
      </c>
      <c r="M15" s="1">
        <v>2000</v>
      </c>
      <c r="N15" s="1">
        <f>L15-M15</f>
        <v>3100</v>
      </c>
      <c r="O15" s="1"/>
      <c r="P15" s="1"/>
      <c r="Q15" s="1"/>
      <c r="R15" s="1"/>
    </row>
    <row r="16" spans="1:22" x14ac:dyDescent="0.25">
      <c r="A16">
        <v>12</v>
      </c>
      <c r="B16">
        <v>10</v>
      </c>
      <c r="C16">
        <f t="shared" si="0"/>
        <v>120</v>
      </c>
      <c r="K16" s="1"/>
      <c r="L16" s="1"/>
      <c r="M16" s="1"/>
      <c r="N16" s="1"/>
      <c r="O16" s="1"/>
      <c r="P16" s="1" t="s">
        <v>8</v>
      </c>
      <c r="Q16" s="1">
        <v>31500</v>
      </c>
      <c r="R16" s="1"/>
    </row>
    <row r="17" spans="1:18" x14ac:dyDescent="0.25">
      <c r="A17">
        <v>15</v>
      </c>
      <c r="B17">
        <v>10</v>
      </c>
      <c r="C17">
        <f t="shared" si="0"/>
        <v>150</v>
      </c>
      <c r="K17" s="1" t="s">
        <v>2</v>
      </c>
      <c r="L17" s="1">
        <f>L15*L13</f>
        <v>5900700</v>
      </c>
      <c r="M17" s="1"/>
      <c r="N17" s="1"/>
      <c r="O17" s="1"/>
      <c r="P17" s="1"/>
      <c r="Q17" s="1">
        <f>Q16/10.764</f>
        <v>2926.4214046822744</v>
      </c>
      <c r="R17" s="1"/>
    </row>
    <row r="18" spans="1:18" x14ac:dyDescent="0.25">
      <c r="A18">
        <v>8</v>
      </c>
      <c r="B18">
        <v>4</v>
      </c>
      <c r="C18">
        <f t="shared" si="0"/>
        <v>32</v>
      </c>
      <c r="K18" s="1" t="s">
        <v>3</v>
      </c>
      <c r="L18" s="1">
        <f>L17*90%</f>
        <v>5310630</v>
      </c>
      <c r="M18" s="1"/>
      <c r="N18" s="1"/>
      <c r="O18" s="1"/>
      <c r="P18" s="1"/>
      <c r="Q18" s="1">
        <v>2926</v>
      </c>
      <c r="R18" s="1"/>
    </row>
    <row r="19" spans="1:18" x14ac:dyDescent="0.25">
      <c r="A19">
        <v>6</v>
      </c>
      <c r="B19">
        <v>4</v>
      </c>
      <c r="C19">
        <f t="shared" si="0"/>
        <v>24</v>
      </c>
      <c r="K19" s="1" t="s">
        <v>4</v>
      </c>
      <c r="L19" s="1">
        <f>L17*80%</f>
        <v>4720560</v>
      </c>
      <c r="M19" s="1"/>
      <c r="N19" s="1"/>
      <c r="O19" s="1"/>
      <c r="P19" s="1"/>
      <c r="Q19" s="1"/>
      <c r="R19" s="1"/>
    </row>
    <row r="20" spans="1:18" x14ac:dyDescent="0.25">
      <c r="A20">
        <v>20</v>
      </c>
      <c r="B20">
        <v>2.8</v>
      </c>
      <c r="C20">
        <f t="shared" si="0"/>
        <v>56</v>
      </c>
      <c r="E20">
        <f>C13+C21+C23+C26+C29+C32</f>
        <v>1245.4059999999999</v>
      </c>
      <c r="K20" s="1"/>
      <c r="L20" s="1"/>
      <c r="M20" s="1"/>
      <c r="N20" s="1"/>
      <c r="O20" s="1"/>
      <c r="P20" s="1"/>
      <c r="Q20" s="1"/>
      <c r="R20" s="1"/>
    </row>
    <row r="21" spans="1:18" x14ac:dyDescent="0.25">
      <c r="C21">
        <f>SUM(C15:C20)</f>
        <v>482</v>
      </c>
      <c r="K21" s="1" t="s">
        <v>5</v>
      </c>
      <c r="L21" s="1">
        <f>P13*M15</f>
        <v>2776000</v>
      </c>
      <c r="M21" s="1"/>
      <c r="N21" s="1"/>
      <c r="O21" s="1"/>
      <c r="P21" s="1"/>
      <c r="Q21" s="1"/>
      <c r="R21" s="1"/>
    </row>
    <row r="22" spans="1:18" x14ac:dyDescent="0.25">
      <c r="K22" s="1"/>
      <c r="L22" s="1"/>
      <c r="M22" s="1"/>
      <c r="N22" s="1"/>
      <c r="O22" s="1"/>
      <c r="P22" s="1"/>
      <c r="Q22" s="1"/>
      <c r="R22" s="1"/>
    </row>
    <row r="23" spans="1:18" x14ac:dyDescent="0.25">
      <c r="A23">
        <v>6</v>
      </c>
      <c r="B23">
        <v>10</v>
      </c>
      <c r="C23">
        <f t="shared" si="0"/>
        <v>60</v>
      </c>
      <c r="K23" s="1" t="s">
        <v>6</v>
      </c>
      <c r="L23" s="1">
        <f>P13*Q18</f>
        <v>4061288</v>
      </c>
      <c r="M23" s="1"/>
      <c r="N23" s="1"/>
      <c r="O23" s="1"/>
      <c r="P23" s="1"/>
      <c r="Q23" s="1"/>
      <c r="R23" s="1"/>
    </row>
    <row r="24" spans="1:18" x14ac:dyDescent="0.25">
      <c r="K24" s="1"/>
      <c r="L24" s="1"/>
      <c r="M24" s="1"/>
      <c r="N24" s="1"/>
      <c r="O24" s="1"/>
      <c r="P24" s="1"/>
      <c r="Q24" s="1"/>
      <c r="R24" s="1"/>
    </row>
    <row r="25" spans="1:18" x14ac:dyDescent="0.25">
      <c r="K25" s="1" t="s">
        <v>7</v>
      </c>
      <c r="L25" s="1">
        <f>L17*0.025/12</f>
        <v>12293.125</v>
      </c>
      <c r="M25" s="1"/>
      <c r="N25" s="1"/>
      <c r="O25" s="1"/>
      <c r="P25" s="1"/>
      <c r="Q25" s="1"/>
      <c r="R25" s="1"/>
    </row>
    <row r="26" spans="1:18" x14ac:dyDescent="0.25">
      <c r="A26">
        <v>12</v>
      </c>
      <c r="B26">
        <v>13</v>
      </c>
      <c r="C26">
        <f t="shared" si="0"/>
        <v>156</v>
      </c>
    </row>
    <row r="29" spans="1:18" x14ac:dyDescent="0.25">
      <c r="A29">
        <v>15</v>
      </c>
      <c r="B29">
        <v>5</v>
      </c>
      <c r="C29">
        <f t="shared" si="0"/>
        <v>75</v>
      </c>
    </row>
    <row r="32" spans="1:18" x14ac:dyDescent="0.25">
      <c r="A32">
        <v>4.3</v>
      </c>
      <c r="B32">
        <v>22.42</v>
      </c>
      <c r="C32">
        <f t="shared" si="0"/>
        <v>96.406000000000006</v>
      </c>
    </row>
    <row r="34" spans="2:2" x14ac:dyDescent="0.25">
      <c r="B34">
        <v>96.4</v>
      </c>
    </row>
    <row r="35" spans="2:2" x14ac:dyDescent="0.25">
      <c r="B35">
        <f>B34/4.3</f>
        <v>22.418604651162791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10" zoomScaleNormal="10" workbookViewId="0">
      <selection activeCell="BQ52" sqref="BQ5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2023-12-21T11:27:27Z</dcterms:modified>
</cp:coreProperties>
</file>