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AAKASH DURGVIJAY SINGH - SBI\"/>
    </mc:Choice>
  </mc:AlternateContent>
  <xr:revisionPtr revIDLastSave="0" documentId="13_ncr:1_{62A7E66B-03CE-45BA-AC65-A4541EFFAEF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4" i="4" l="1"/>
  <c r="E34" i="4"/>
  <c r="G33" i="4"/>
  <c r="E33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<sst xmlns="http://schemas.openxmlformats.org/spreadsheetml/2006/main" count="53" uniqueCount="47">
  <si>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</si>
  <si>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</si>
  <si>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</si>
  <si>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</si>
  <si>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</si>
  <si>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</si>
  <si>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</si>
  <si>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</si>
  <si>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</si>
  <si>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</si>
  <si>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</si>
  <si>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</si>
  <si>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</si>
  <si>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</si>
  <si>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</si>
  <si>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</si>
  <si>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</si>
  <si>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</si>
  <si>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</si>
  <si>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</si>
  <si>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</si>
  <si>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</si>
  <si>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</si>
  <si>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</si>
  <si>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</si>
  <si>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</si>
  <si>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</si>
  <si>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</si>
  <si>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</si>
  <si>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</si>
  <si>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</si>
  <si>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</si>
  <si>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</si>
  <si>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</si>
  <si>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</si>
  <si>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</si>
  <si>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</si>
  <si>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- Santacruz (West) - AAKASH DURGVIJAY SINGH</t>
  </si>
  <si>
    <t>Agree CA</t>
  </si>
  <si>
    <t>CA</t>
  </si>
  <si>
    <t>rate on CA</t>
  </si>
  <si>
    <t>As per Rera</t>
  </si>
  <si>
    <t>FMV / RV</t>
  </si>
  <si>
    <t xml:space="preserve">Balcony Area </t>
  </si>
  <si>
    <t xml:space="preserve">Cupboard Area </t>
  </si>
  <si>
    <t xml:space="preserve">Attached Flowerbed 1 </t>
  </si>
  <si>
    <t xml:space="preserve">Attached Flowerbed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</si>
</sst>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153953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AD2E3-1858-48B7-B740-9FB3FAB1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26753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496645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FFD59-C7C0-4A5D-B72F-988906EF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40645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363362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675C3-B82F-4ACE-B7CA-B405EEE3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116962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4</xdr:row>
      <xdr:rowOff>23189</xdr:rowOff>
    </xdr:from>
    <xdr:to>
      <xdr:col>23</xdr:col>
      <xdr:colOff>602596</xdr:colOff>
      <xdr:row>33</xdr:row>
      <xdr:rowOff>144074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71FC6-7429-4044-B4A6-3687B1C8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7575" y="785189"/>
          <a:ext cx="11165821" cy="5312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353921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5491B-3B55-4137-91D7-276D52ED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717121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382159</xdr:colOff>
      <xdr:row>30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FF055-EB28-4753-A427-44ACBECF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306959" cy="5820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161925</xdr:colOff>
      <xdr:row>31</xdr:row>
      <xdr:rowOff>146222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AB5FE-65B2-481C-AAE4-B30933AC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6325" cy="586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7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23.1406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365</v>
      </c>
      <c r="C10" s="4">
        <f>B10*1.2</f>
        <v>438</v>
      </c>
      <c r="D10" s="4">
        <f t="shared" ref="D10:D19" si="23">C10*1.2</f>
        <v>525.6</v>
      </c>
      <c r="E10" s="5">
        <f t="shared" ref="E10:E19" si="24">R10</f>
        <v>3050000</v>
      </c>
      <c r="F10" s="10">
        <f t="shared" ref="F10:F19" si="25">ROUND((E10/B10),0)</f>
        <v>8356</v>
      </c>
      <c r="G10" s="10">
        <f t="shared" ref="G10:G19" si="26">ROUND((E10/C10),0)</f>
        <v>6963</v>
      </c>
      <c r="H10" s="10">
        <f t="shared" ref="H10:H19" si="27">ROUND((E10/D10),0)</f>
        <v>5803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365</v>
      </c>
      <c r="R10" s="2">
        <v>3050000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375</v>
      </c>
      <c r="C11" s="4">
        <f t="shared" ref="C11:C19" si="30">B11*1.2</f>
        <v>450</v>
      </c>
      <c r="D11" s="4">
        <f t="shared" si="23"/>
        <v>540</v>
      </c>
      <c r="E11" s="5">
        <f t="shared" si="24"/>
        <v>2950000</v>
      </c>
      <c r="F11" s="10">
        <f t="shared" si="25"/>
        <v>7867</v>
      </c>
      <c r="G11" s="10">
        <f t="shared" si="26"/>
        <v>6556</v>
      </c>
      <c r="H11" s="10">
        <f t="shared" si="27"/>
        <v>5463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375</v>
      </c>
      <c r="R11" s="2">
        <v>2950000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362</v>
      </c>
      <c r="C12" s="4">
        <f t="shared" si="30"/>
        <v>434.4</v>
      </c>
      <c r="D12" s="4">
        <f t="shared" si="23"/>
        <v>521.28</v>
      </c>
      <c r="E12" s="5">
        <f t="shared" si="24"/>
        <v>2980000</v>
      </c>
      <c r="F12" s="10">
        <f t="shared" si="25"/>
        <v>8232</v>
      </c>
      <c r="G12" s="10">
        <f t="shared" si="26"/>
        <v>6860</v>
      </c>
      <c r="H12" s="10">
        <f t="shared" si="27"/>
        <v>5717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362</v>
      </c>
      <c r="R12" s="2">
        <v>2980000</v>
      </c>
      <c r="S12" s="8"/>
      <c r="T12" s="8"/>
    </row>
    <row r="13" spans="1:20" s="42" customFormat="1" x14ac:dyDescent="0.25">
      <c r="A13" s="43">
        <f t="shared" si="21"/>
        <v>0</v>
      </c>
      <c r="B13" s="43">
        <f t="shared" si="22"/>
        <v>287</v>
      </c>
      <c r="C13" s="43">
        <f t="shared" si="30"/>
        <v>344.4</v>
      </c>
      <c r="D13" s="43">
        <f t="shared" si="23"/>
        <v>413.28</v>
      </c>
      <c r="E13" s="44">
        <f t="shared" si="24"/>
        <v>2500000</v>
      </c>
      <c r="F13" s="43">
        <f t="shared" si="25"/>
        <v>8711</v>
      </c>
      <c r="G13" s="43">
        <f t="shared" si="26"/>
        <v>7259</v>
      </c>
      <c r="H13" s="43">
        <f t="shared" si="27"/>
        <v>6049</v>
      </c>
      <c r="I13" s="43" t="e">
        <f>#REF!</f>
        <v>#REF!</v>
      </c>
      <c r="J13" s="43">
        <f t="shared" si="28"/>
        <v>0</v>
      </c>
      <c r="O13" s="42">
        <v>0</v>
      </c>
      <c r="P13" s="42">
        <f t="shared" si="29"/>
        <v>0</v>
      </c>
      <c r="Q13" s="42">
        <v>287</v>
      </c>
      <c r="R13" s="45">
        <v>2500000</v>
      </c>
    </row>
    <row r="14" spans="1:20" s="42" customFormat="1" x14ac:dyDescent="0.25">
      <c r="A14" s="43">
        <f t="shared" si="21"/>
        <v>0</v>
      </c>
      <c r="B14" s="43">
        <f t="shared" si="22"/>
        <v>287</v>
      </c>
      <c r="C14" s="43">
        <f t="shared" si="30"/>
        <v>344.4</v>
      </c>
      <c r="D14" s="43">
        <f t="shared" si="23"/>
        <v>413.28</v>
      </c>
      <c r="E14" s="44">
        <f t="shared" si="24"/>
        <v>2975000</v>
      </c>
      <c r="F14" s="43">
        <f t="shared" si="25"/>
        <v>10366</v>
      </c>
      <c r="G14" s="43">
        <f t="shared" si="26"/>
        <v>8638</v>
      </c>
      <c r="H14" s="43">
        <f t="shared" si="27"/>
        <v>7199</v>
      </c>
      <c r="I14" s="43" t="e">
        <f>#REF!</f>
        <v>#REF!</v>
      </c>
      <c r="J14" s="43">
        <f t="shared" si="28"/>
        <v>0</v>
      </c>
      <c r="O14" s="42">
        <v>0</v>
      </c>
      <c r="P14" s="42">
        <f t="shared" si="29"/>
        <v>0</v>
      </c>
      <c r="Q14" s="42">
        <v>287</v>
      </c>
      <c r="R14" s="45">
        <v>2975000</v>
      </c>
    </row>
    <row r="15" spans="1:20" x14ac:dyDescent="0.25">
      <c r="A15" s="4">
        <f t="shared" si="21"/>
        <v>0</v>
      </c>
      <c r="B15" s="4">
        <f t="shared" si="22"/>
        <v>287</v>
      </c>
      <c r="C15" s="4">
        <f t="shared" si="30"/>
        <v>344.4</v>
      </c>
      <c r="D15" s="4">
        <f t="shared" si="23"/>
        <v>413.28</v>
      </c>
      <c r="E15" s="5">
        <f t="shared" si="24"/>
        <v>2900000</v>
      </c>
      <c r="F15" s="10">
        <f t="shared" si="25"/>
        <v>10105</v>
      </c>
      <c r="G15" s="10">
        <f t="shared" si="26"/>
        <v>8420</v>
      </c>
      <c r="H15" s="10">
        <f t="shared" si="27"/>
        <v>7017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287</v>
      </c>
      <c r="R15" s="2">
        <v>2900000</v>
      </c>
      <c r="S15" s="8"/>
      <c r="T15" s="8"/>
    </row>
    <row r="16" spans="1:20" s="42" customFormat="1" x14ac:dyDescent="0.25">
      <c r="A16" s="43">
        <f t="shared" si="21"/>
        <v>0</v>
      </c>
      <c r="B16" s="43">
        <f t="shared" si="22"/>
        <v>365</v>
      </c>
      <c r="C16" s="43">
        <f t="shared" si="30"/>
        <v>438</v>
      </c>
      <c r="D16" s="43">
        <f t="shared" si="23"/>
        <v>525.6</v>
      </c>
      <c r="E16" s="44">
        <f t="shared" si="24"/>
        <v>3500000</v>
      </c>
      <c r="F16" s="43">
        <f t="shared" si="25"/>
        <v>9589</v>
      </c>
      <c r="G16" s="43">
        <f t="shared" si="26"/>
        <v>7991</v>
      </c>
      <c r="H16" s="43">
        <f t="shared" si="27"/>
        <v>6659</v>
      </c>
      <c r="I16" s="43" t="e">
        <f>#REF!</f>
        <v>#REF!</v>
      </c>
      <c r="J16" s="43">
        <f t="shared" si="28"/>
        <v>0</v>
      </c>
      <c r="O16" s="42">
        <v>0</v>
      </c>
      <c r="P16" s="42">
        <f t="shared" si="29"/>
        <v>0</v>
      </c>
      <c r="Q16" s="42">
        <v>365</v>
      </c>
      <c r="R16" s="45">
        <v>3500000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9000</v>
      </c>
      <c r="X20" s="21" t="s">
        <v>40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2700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2700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-1</v>
      </c>
      <c r="X24" s="26">
        <v>2023</v>
      </c>
    </row>
    <row r="25" spans="1:25" ht="15.75" x14ac:dyDescent="0.25">
      <c r="I25" s="42"/>
      <c r="S25" s="11"/>
      <c r="T25" s="11"/>
      <c r="U25" s="18" t="s">
        <v>18</v>
      </c>
      <c r="V25" s="24"/>
      <c r="W25" s="25">
        <f>W26-W24</f>
        <v>61</v>
      </c>
      <c r="X25" s="25">
        <v>2024</v>
      </c>
      <c r="Y25" t="s">
        <v>41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7" t="s">
        <v>37</v>
      </c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D28" t="s">
        <v>38</v>
      </c>
      <c r="E28">
        <v>26.32</v>
      </c>
      <c r="F28"/>
      <c r="U28" s="18"/>
      <c r="V28" s="27"/>
      <c r="W28" s="28">
        <f>W27%</f>
        <v>0</v>
      </c>
      <c r="X28" s="28"/>
    </row>
    <row r="29" spans="1:25" ht="15.75" x14ac:dyDescent="0.25">
      <c r="D29" t="s">
        <v>43</v>
      </c>
      <c r="E29">
        <v>2.58</v>
      </c>
      <c r="F29"/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D30" t="s">
        <v>44</v>
      </c>
      <c r="E30">
        <v>0.81</v>
      </c>
      <c r="F30"/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2700</v>
      </c>
      <c r="X30" s="23"/>
    </row>
    <row r="31" spans="1:25" ht="15.75" x14ac:dyDescent="0.25">
      <c r="D31" t="s">
        <v>45</v>
      </c>
      <c r="E31">
        <v>3.23</v>
      </c>
      <c r="F31"/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D32" t="s">
        <v>46</v>
      </c>
      <c r="E32">
        <v>1.92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5:24" ht="15.75" x14ac:dyDescent="0.25">
      <c r="E33">
        <f>SUM(E28:E32)</f>
        <v>34.86</v>
      </c>
      <c r="F33" s="7">
        <v>38.35</v>
      </c>
      <c r="G33">
        <f>F33/E33</f>
        <v>1.1001147446930579</v>
      </c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9000</v>
      </c>
      <c r="X33" s="23"/>
    </row>
    <row r="34" spans="5:24" ht="15.75" x14ac:dyDescent="0.25">
      <c r="E34">
        <f>E33*10.764</f>
        <v>375.23303999999996</v>
      </c>
      <c r="F34">
        <f>F33*10.764</f>
        <v>412.79939999999999</v>
      </c>
      <c r="S34" s="11"/>
      <c r="T34" s="11"/>
      <c r="U34" s="24"/>
      <c r="V34" s="24"/>
      <c r="W34" s="25"/>
      <c r="X34" s="25"/>
    </row>
    <row r="35" spans="5:24" ht="15.75" x14ac:dyDescent="0.25">
      <c r="S35" s="11"/>
      <c r="T35" s="11"/>
      <c r="U35" s="29" t="s">
        <v>39</v>
      </c>
      <c r="V35" s="31"/>
      <c r="W35" s="26">
        <v>375</v>
      </c>
      <c r="X35" s="25"/>
    </row>
    <row r="36" spans="5:24" ht="15.75" x14ac:dyDescent="0.25">
      <c r="P36" s="14" t="s">
        <v>29</v>
      </c>
      <c r="S36" s="11"/>
      <c r="T36" s="12"/>
      <c r="U36" s="18" t="s">
        <v>42</v>
      </c>
      <c r="V36" s="32"/>
      <c r="W36" s="33">
        <f>W33*W35+X37</f>
        <v>3375000</v>
      </c>
      <c r="X36" s="34"/>
    </row>
    <row r="37" spans="5:24" ht="15.75" x14ac:dyDescent="0.25">
      <c r="S37" s="12"/>
      <c r="T37" s="11"/>
      <c r="U37" s="18" t="s">
        <v>24</v>
      </c>
      <c r="V37" s="24"/>
      <c r="W37" s="35">
        <f>W36*0.9</f>
        <v>3037500</v>
      </c>
      <c r="X37" s="36"/>
    </row>
    <row r="38" spans="5:24" ht="15.75" x14ac:dyDescent="0.25">
      <c r="S38" s="11"/>
      <c r="T38" s="11"/>
      <c r="U38" s="18" t="s">
        <v>25</v>
      </c>
      <c r="V38" s="24"/>
      <c r="W38" s="35">
        <f>W36*0.8</f>
        <v>2700000</v>
      </c>
      <c r="X38" s="35"/>
    </row>
    <row r="39" spans="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5:24" ht="15.75" x14ac:dyDescent="0.25">
      <c r="U40" s="38" t="s">
        <v>26</v>
      </c>
      <c r="V40" s="39"/>
      <c r="W40" s="40">
        <f>W21*W35</f>
        <v>1012500</v>
      </c>
      <c r="X40" s="40"/>
    </row>
    <row r="41" spans="5:24" ht="15.75" x14ac:dyDescent="0.25">
      <c r="U41" s="18" t="s">
        <v>27</v>
      </c>
      <c r="V41" s="24"/>
      <c r="W41" s="37"/>
      <c r="X41" s="37"/>
    </row>
    <row r="42" spans="5:24" ht="15.75" x14ac:dyDescent="0.25">
      <c r="U42" s="41" t="s">
        <v>28</v>
      </c>
      <c r="V42" s="37"/>
      <c r="W42" s="35">
        <f>W36*0.025/12</f>
        <v>7031.25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2023-12-23T05:28:46Z</dcterms:modified>
</cp:coreProperties>
</file>