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December 2023\DARSHAN SANJAY KAMBARI - SBI\"/>
    </mc:Choice>
  </mc:AlternateContent>
  <xr:revisionPtr revIDLastSave="0" documentId="13_ncr:1_{C71F0F82-2347-4F02-BD33-9AE4B3C2E92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G31" i="4" l="1"/>
  <c r="G29" i="4"/>
  <c r="G30" i="4"/>
  <c r="G28" i="4"/>
  <c r="F38" i="4"/>
  <c r="P7" i="4" l="1"/>
  <c r="Q7" i="4" s="1"/>
  <c r="B7" i="4" s="1"/>
  <c r="C7" i="4" s="1"/>
  <c r="D7" i="4" s="1"/>
  <c r="J7" i="4"/>
  <c r="I7" i="4"/>
  <c r="E7" i="4"/>
  <c r="A7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H13" i="4" s="1"/>
  <c r="A13" i="4"/>
  <c r="P12" i="4"/>
  <c r="B12" i="4" s="1"/>
  <c r="C12" i="4" s="1"/>
  <c r="D12" i="4" s="1"/>
  <c r="J12" i="4"/>
  <c r="I12" i="4"/>
  <c r="E12" i="4"/>
  <c r="A12" i="4"/>
  <c r="P11" i="4"/>
  <c r="B11" i="4" s="1"/>
  <c r="C11" i="4" s="1"/>
  <c r="D11" i="4" s="1"/>
  <c r="J11" i="4"/>
  <c r="I11" i="4"/>
  <c r="E11" i="4"/>
  <c r="A11" i="4"/>
  <c r="P10" i="4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F8" i="4" s="1"/>
  <c r="A8" i="4"/>
  <c r="P6" i="4"/>
  <c r="Q6" i="4" s="1"/>
  <c r="B6" i="4" s="1"/>
  <c r="C6" i="4" s="1"/>
  <c r="J6" i="4"/>
  <c r="I6" i="4"/>
  <c r="E6" i="4"/>
  <c r="A6" i="4"/>
  <c r="P5" i="4"/>
  <c r="Q5" i="4" s="1"/>
  <c r="B5" i="4" s="1"/>
  <c r="C5" i="4" s="1"/>
  <c r="J5" i="4"/>
  <c r="I5" i="4"/>
  <c r="E5" i="4"/>
  <c r="A5" i="4"/>
  <c r="P4" i="4"/>
  <c r="Q4" i="4" s="1"/>
  <c r="B4" i="4" s="1"/>
  <c r="C4" i="4" s="1"/>
  <c r="J4" i="4"/>
  <c r="I4" i="4"/>
  <c r="E4" i="4"/>
  <c r="F4" i="4" s="1"/>
  <c r="A4" i="4"/>
  <c r="P3" i="4"/>
  <c r="Q3" i="4" s="1"/>
  <c r="B3" i="4" s="1"/>
  <c r="C3" i="4" s="1"/>
  <c r="J3" i="4"/>
  <c r="I3" i="4"/>
  <c r="E3" i="4"/>
  <c r="A3" i="4"/>
  <c r="H12" i="4" l="1"/>
  <c r="H7" i="4"/>
  <c r="F7" i="4"/>
  <c r="G7" i="4"/>
  <c r="H10" i="4"/>
  <c r="H11" i="4"/>
  <c r="H15" i="4"/>
  <c r="H19" i="4"/>
  <c r="H16" i="4"/>
  <c r="D14" i="4"/>
  <c r="H14" i="4" s="1"/>
  <c r="G14" i="4"/>
  <c r="F10" i="4"/>
  <c r="F11" i="4"/>
  <c r="F12" i="4"/>
  <c r="F13" i="4"/>
  <c r="F14" i="4"/>
  <c r="F15" i="4"/>
  <c r="F16" i="4"/>
  <c r="F17" i="4"/>
  <c r="F18" i="4"/>
  <c r="F19" i="4"/>
  <c r="G11" i="4"/>
  <c r="G13" i="4"/>
  <c r="G15" i="4"/>
  <c r="G16" i="4"/>
  <c r="G17" i="4"/>
  <c r="G18" i="4"/>
  <c r="G19" i="4"/>
  <c r="G10" i="4"/>
  <c r="G12" i="4"/>
  <c r="D5" i="4"/>
  <c r="H5" i="4" s="1"/>
  <c r="G5" i="4"/>
  <c r="F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30" i="4"/>
  <c r="Q30" i="4"/>
  <c r="W40" i="4"/>
  <c r="W24" i="4"/>
  <c r="W27" i="4" s="1"/>
  <c r="W28" i="4" s="1"/>
  <c r="W23" i="4"/>
  <c r="W22" i="4"/>
  <c r="W31" i="4" s="1"/>
  <c r="S30" i="4" l="1"/>
  <c r="S31" i="4" s="1"/>
  <c r="S33" i="4" s="1"/>
  <c r="W25" i="4"/>
  <c r="W29" i="4"/>
  <c r="W30" i="4" s="1"/>
  <c r="W33" i="4" l="1"/>
  <c r="W36" i="4" s="1"/>
  <c r="W37" i="4" s="1"/>
  <c r="S32" i="4"/>
  <c r="W42" i="4" l="1"/>
  <c r="W38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<sst xmlns="http://schemas.openxmlformats.org/spreadsheetml/2006/main" count="51" uniqueCount="45">
  <si>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</si>
  <si>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</si>
  <si>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</si>
  <si>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</si>
  <si>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</si>
  <si>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</si>
  <si>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</si>
  <si>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</si>
  <si>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</si>
  <si>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</si>
  <si>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</si>
  <si>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</si>
  <si>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</si>
  <si>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</si>
  <si>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</si>
  <si>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</si>
  <si>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</si>
  <si>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</si>
  <si>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</si>
  <si>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</si>
  <si>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</si>
  <si>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</si>
  <si>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</si>
  <si>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</si>
  <si>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</si>
  <si>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</si>
  <si>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</si>
  <si>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</si>
  <si>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</si>
  <si>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</si>
  <si>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</si>
  <si>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</si>
  <si>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</si>
  <si>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</si>
  <si>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</si>
  <si>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</si>
  <si>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</si>
  <si>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Part OC</t>
  </si>
  <si>
    <t>CA</t>
  </si>
  <si>
    <t>rate on CA</t>
  </si>
  <si>
    <t>Agree CA</t>
  </si>
  <si>
    <t>Measured CA</t>
  </si>
  <si>
    <t>EF</t>
  </si>
  <si>
    <t>State Bank Of India ( RACPC Sion ) - DARSHAN SANJAY KAMBARI</t>
  </si>
  <si>
    <t>FMV/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</si>
</sst>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458625</xdr:colOff>
      <xdr:row>49</xdr:row>
      <xdr:rowOff>20292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761716-F36F-42A4-BAFD-808D6225A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212225" cy="8897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17</xdr:col>
      <xdr:colOff>334783</xdr:colOff>
      <xdr:row>53</xdr:row>
      <xdr:rowOff>39355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A7F9F-B227-4561-BE35-E6C04B88C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088383" cy="8992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582382</xdr:colOff>
      <xdr:row>48</xdr:row>
      <xdr:rowOff>96513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0D41B0-9AFC-4823-A9E0-7346DD81F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726382" cy="9050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topLeftCell="A4" zoomScaleNormal="100" workbookViewId="0">
      <selection activeCell="N15" sqref="N1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x14ac:dyDescent="0.25">
      <c r="A3" s="4">
        <f t="shared" ref="A3:A8" si="0">N3</f>
        <v>0</v>
      </c>
      <c r="B3" s="4">
        <f t="shared" ref="B3:B8" si="1">Q3</f>
        <v>0</v>
      </c>
      <c r="C3" s="4">
        <f>B3*1.2</f>
        <v>0</v>
      </c>
      <c r="D3" s="4">
        <f t="shared" ref="D3:D8" si="2">C3*1.2</f>
        <v>0</v>
      </c>
      <c r="E3" s="5">
        <f t="shared" ref="E3:E8" si="3">R3</f>
        <v>0</v>
      </c>
      <c r="F3" s="10" t="e">
        <f t="shared" ref="F3:F8" si="4">ROUND((E3/B3),0)</f>
        <v>#DIV/0!</v>
      </c>
      <c r="G3" s="10" t="e">
        <f t="shared" ref="G3:G8" si="5">ROUND((E3/C3),0)</f>
        <v>#DIV/0!</v>
      </c>
      <c r="H3" s="10" t="e">
        <f t="shared" ref="H3:H8" si="6">ROUND((E3/D3),0)</f>
        <v>#DIV/0!</v>
      </c>
      <c r="I3" s="4" t="e">
        <f>#REF!</f>
        <v>#REF!</v>
      </c>
      <c r="J3" s="4">
        <f t="shared" ref="J3:J8" si="7">S3</f>
        <v>0</v>
      </c>
      <c r="O3">
        <v>0</v>
      </c>
      <c r="P3">
        <f t="shared" ref="P3:Q8" si="8">O3/1.2</f>
        <v>0</v>
      </c>
      <c r="Q3">
        <f t="shared" si="8"/>
        <v>0</v>
      </c>
      <c r="R3" s="2">
        <v>0</v>
      </c>
      <c r="S3" s="8"/>
      <c r="T3" s="8"/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8" si="9">B4*1.2</f>
        <v>0</v>
      </c>
      <c r="D4" s="4">
        <f t="shared" si="2"/>
        <v>0</v>
      </c>
      <c r="E4" s="5">
        <f t="shared" si="3"/>
        <v>0</v>
      </c>
      <c r="F4" s="10" t="e">
        <f t="shared" si="4"/>
        <v>#DIV/0!</v>
      </c>
      <c r="G4" s="10" t="e">
        <f t="shared" si="5"/>
        <v>#DIV/0!</v>
      </c>
      <c r="H4" s="10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s="48" customFormat="1" x14ac:dyDescent="0.25">
      <c r="A10" s="46">
        <f t="shared" ref="A10:A19" si="21">N10</f>
        <v>0</v>
      </c>
      <c r="B10" s="46">
        <f t="shared" ref="B10:B19" si="22">Q10</f>
        <v>470</v>
      </c>
      <c r="C10" s="46">
        <f>B10*1.2</f>
        <v>564</v>
      </c>
      <c r="D10" s="46">
        <f t="shared" ref="D10:D19" si="23">C10*1.2</f>
        <v>676.8</v>
      </c>
      <c r="E10" s="47">
        <f t="shared" ref="E10:E19" si="24">R10</f>
        <v>9000000</v>
      </c>
      <c r="F10" s="46">
        <f t="shared" ref="F10:F19" si="25">ROUND((E10/B10),0)</f>
        <v>19149</v>
      </c>
      <c r="G10" s="46">
        <f t="shared" ref="G10:G19" si="26">ROUND((E10/C10),0)</f>
        <v>15957</v>
      </c>
      <c r="H10" s="46">
        <f t="shared" ref="H10:H19" si="27">ROUND((E10/D10),0)</f>
        <v>13298</v>
      </c>
      <c r="I10" s="46" t="e">
        <f>#REF!</f>
        <v>#REF!</v>
      </c>
      <c r="J10" s="46">
        <f t="shared" ref="J10:J19" si="28">S10</f>
        <v>0</v>
      </c>
      <c r="O10" s="48">
        <v>0</v>
      </c>
      <c r="P10" s="48">
        <f t="shared" ref="P10:Q19" si="29">O10/1.2</f>
        <v>0</v>
      </c>
      <c r="Q10" s="48">
        <v>470</v>
      </c>
      <c r="R10" s="49">
        <v>9000000</v>
      </c>
    </row>
    <row r="11" spans="1:20" s="48" customFormat="1" x14ac:dyDescent="0.25">
      <c r="A11" s="46">
        <f t="shared" si="21"/>
        <v>0</v>
      </c>
      <c r="B11" s="46">
        <f t="shared" si="22"/>
        <v>471</v>
      </c>
      <c r="C11" s="46">
        <f t="shared" ref="C11:C19" si="30">B11*1.2</f>
        <v>565.19999999999993</v>
      </c>
      <c r="D11" s="46">
        <f t="shared" si="23"/>
        <v>678.2399999999999</v>
      </c>
      <c r="E11" s="47">
        <f t="shared" si="24"/>
        <v>9500000</v>
      </c>
      <c r="F11" s="46">
        <f t="shared" si="25"/>
        <v>20170</v>
      </c>
      <c r="G11" s="46">
        <f t="shared" si="26"/>
        <v>16808</v>
      </c>
      <c r="H11" s="46">
        <f t="shared" si="27"/>
        <v>14007</v>
      </c>
      <c r="I11" s="46" t="e">
        <f>#REF!</f>
        <v>#REF!</v>
      </c>
      <c r="J11" s="46">
        <f t="shared" si="28"/>
        <v>0</v>
      </c>
      <c r="O11" s="48">
        <v>0</v>
      </c>
      <c r="P11" s="48">
        <f t="shared" si="29"/>
        <v>0</v>
      </c>
      <c r="Q11" s="48">
        <v>471</v>
      </c>
      <c r="R11" s="49">
        <v>9500000</v>
      </c>
    </row>
    <row r="12" spans="1:20" s="48" customFormat="1" x14ac:dyDescent="0.25">
      <c r="A12" s="46">
        <f t="shared" si="21"/>
        <v>0</v>
      </c>
      <c r="B12" s="46">
        <f t="shared" si="22"/>
        <v>471</v>
      </c>
      <c r="C12" s="46">
        <f t="shared" si="30"/>
        <v>565.19999999999993</v>
      </c>
      <c r="D12" s="46">
        <f t="shared" si="23"/>
        <v>678.2399999999999</v>
      </c>
      <c r="E12" s="47">
        <f t="shared" si="24"/>
        <v>10000000</v>
      </c>
      <c r="F12" s="46">
        <f t="shared" si="25"/>
        <v>21231</v>
      </c>
      <c r="G12" s="46">
        <f t="shared" si="26"/>
        <v>17693</v>
      </c>
      <c r="H12" s="46">
        <f t="shared" si="27"/>
        <v>14744</v>
      </c>
      <c r="I12" s="46" t="e">
        <f>#REF!</f>
        <v>#REF!</v>
      </c>
      <c r="J12" s="46">
        <f t="shared" si="28"/>
        <v>0</v>
      </c>
      <c r="O12" s="48">
        <v>0</v>
      </c>
      <c r="P12" s="48">
        <f t="shared" si="29"/>
        <v>0</v>
      </c>
      <c r="Q12" s="48">
        <v>471</v>
      </c>
      <c r="R12" s="49">
        <v>10000000</v>
      </c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">
        <f t="shared" si="24"/>
        <v>0</v>
      </c>
      <c r="F19" s="10" t="e">
        <f t="shared" si="25"/>
        <v>#DIV/0!</v>
      </c>
      <c r="G19" s="10" t="e">
        <f t="shared" si="26"/>
        <v>#DIV/0!</v>
      </c>
      <c r="H19" s="10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  <c r="S19" s="8"/>
      <c r="T19" s="8"/>
    </row>
    <row r="20" spans="1:25" ht="15.75" x14ac:dyDescent="0.25">
      <c r="U20" s="18" t="s">
        <v>13</v>
      </c>
      <c r="V20" s="19"/>
      <c r="W20" s="20">
        <v>20000</v>
      </c>
      <c r="X20" s="21" t="s">
        <v>39</v>
      </c>
    </row>
    <row r="21" spans="1:25" ht="38.25" customHeight="1" x14ac:dyDescent="0.25">
      <c r="S21" s="11"/>
      <c r="T21" s="11"/>
      <c r="U21" s="22" t="s">
        <v>14</v>
      </c>
      <c r="V21" s="19"/>
      <c r="W21" s="20">
        <v>2500</v>
      </c>
      <c r="X21" s="23"/>
    </row>
    <row r="22" spans="1:25" ht="15.75" x14ac:dyDescent="0.25">
      <c r="S22" s="11"/>
      <c r="T22" s="11"/>
      <c r="U22" s="18" t="s">
        <v>15</v>
      </c>
      <c r="V22" s="19"/>
      <c r="W22" s="20">
        <f>W20-W21</f>
        <v>17500</v>
      </c>
      <c r="X22" s="23"/>
    </row>
    <row r="23" spans="1:25" ht="15.75" x14ac:dyDescent="0.25">
      <c r="G23" s="6"/>
      <c r="H23" s="6"/>
      <c r="S23" s="11"/>
      <c r="T23" s="11"/>
      <c r="U23" s="18" t="s">
        <v>16</v>
      </c>
      <c r="V23" s="19"/>
      <c r="W23" s="20">
        <f>W21</f>
        <v>2500</v>
      </c>
      <c r="X23" s="23"/>
    </row>
    <row r="24" spans="1:25" ht="15.75" x14ac:dyDescent="0.25">
      <c r="S24" s="11"/>
      <c r="T24" s="11"/>
      <c r="U24" s="18" t="s">
        <v>17</v>
      </c>
      <c r="V24" s="24"/>
      <c r="W24" s="25">
        <f>X24-X25</f>
        <v>0</v>
      </c>
      <c r="X24" s="26">
        <v>2023</v>
      </c>
    </row>
    <row r="25" spans="1:25" ht="15.75" x14ac:dyDescent="0.25">
      <c r="S25" s="11"/>
      <c r="T25" s="11"/>
      <c r="U25" s="18" t="s">
        <v>18</v>
      </c>
      <c r="V25" s="24"/>
      <c r="W25" s="25">
        <f>W26-W24</f>
        <v>60</v>
      </c>
      <c r="X25" s="25">
        <v>2023</v>
      </c>
      <c r="Y25" t="s">
        <v>37</v>
      </c>
    </row>
    <row r="26" spans="1:25" ht="15.75" x14ac:dyDescent="0.25">
      <c r="S26" s="11"/>
      <c r="T26" s="11"/>
      <c r="U26" s="18" t="s">
        <v>19</v>
      </c>
      <c r="V26" s="24"/>
      <c r="W26" s="25">
        <v>60</v>
      </c>
      <c r="X26" s="25"/>
    </row>
    <row r="27" spans="1:25" ht="39" customHeight="1" x14ac:dyDescent="0.25">
      <c r="P27" s="43" t="s">
        <v>43</v>
      </c>
      <c r="Q27" s="43"/>
      <c r="R27" s="43"/>
      <c r="S27" s="43"/>
      <c r="T27" s="44"/>
      <c r="U27" s="22" t="s">
        <v>20</v>
      </c>
      <c r="V27" s="24"/>
      <c r="W27" s="25">
        <f>90*W24/W26</f>
        <v>0</v>
      </c>
      <c r="X27" s="25"/>
    </row>
    <row r="28" spans="1:25" ht="15.75" x14ac:dyDescent="0.25">
      <c r="E28" t="s">
        <v>40</v>
      </c>
      <c r="F28" s="7">
        <v>37.119999999999997</v>
      </c>
      <c r="G28">
        <f>F28*10.764</f>
        <v>399.55967999999996</v>
      </c>
      <c r="U28" s="18"/>
      <c r="V28" s="27"/>
      <c r="W28" s="28">
        <f>W27%</f>
        <v>0</v>
      </c>
      <c r="X28" s="28"/>
    </row>
    <row r="29" spans="1:25" ht="15.75" x14ac:dyDescent="0.25">
      <c r="E29" t="s">
        <v>42</v>
      </c>
      <c r="F29" s="7">
        <v>6.07</v>
      </c>
      <c r="G29">
        <f t="shared" ref="G29:G30" si="31">F29*10.764</f>
        <v>65.337479999999999</v>
      </c>
      <c r="P29" s="15" t="s">
        <v>30</v>
      </c>
      <c r="Q29" s="15" t="s">
        <v>31</v>
      </c>
      <c r="R29" s="45" t="s">
        <v>32</v>
      </c>
      <c r="S29" s="15" t="s">
        <v>33</v>
      </c>
      <c r="T29" s="13"/>
      <c r="U29" s="18" t="s">
        <v>21</v>
      </c>
      <c r="V29" s="19"/>
      <c r="W29" s="20">
        <f>W23*W28</f>
        <v>0</v>
      </c>
      <c r="X29" s="23"/>
    </row>
    <row r="30" spans="1:25" ht="15.75" x14ac:dyDescent="0.25">
      <c r="F30" s="7">
        <v>2.23</v>
      </c>
      <c r="G30">
        <f t="shared" si="31"/>
        <v>24.003719999999998</v>
      </c>
      <c r="Q30">
        <f>N18</f>
        <v>0</v>
      </c>
      <c r="R30" s="16">
        <f>N16</f>
        <v>0</v>
      </c>
      <c r="S30" s="16">
        <f>R30*Q30</f>
        <v>0</v>
      </c>
      <c r="U30" s="18" t="s">
        <v>22</v>
      </c>
      <c r="V30" s="19"/>
      <c r="W30" s="20">
        <f>W23-W29</f>
        <v>2500</v>
      </c>
      <c r="X30" s="23"/>
    </row>
    <row r="31" spans="1:25" ht="15.75" x14ac:dyDescent="0.25">
      <c r="G31">
        <f>SUM(G28:G30)</f>
        <v>488.90087999999997</v>
      </c>
      <c r="R31" s="6" t="s">
        <v>33</v>
      </c>
      <c r="S31" s="17">
        <f>SUM(S30:S30)</f>
        <v>0</v>
      </c>
      <c r="U31" s="18" t="s">
        <v>15</v>
      </c>
      <c r="V31" s="19"/>
      <c r="W31" s="20">
        <f>W22</f>
        <v>17500</v>
      </c>
      <c r="X31" s="23"/>
    </row>
    <row r="32" spans="1:25" ht="15.75" x14ac:dyDescent="0.25">
      <c r="R32" s="6" t="s">
        <v>24</v>
      </c>
      <c r="S32" s="17">
        <f>S31*90%</f>
        <v>0</v>
      </c>
      <c r="U32" s="24"/>
      <c r="V32" s="19"/>
      <c r="W32" s="20"/>
      <c r="X32" s="23"/>
    </row>
    <row r="33" spans="5:24" ht="15.75" x14ac:dyDescent="0.25">
      <c r="R33" s="6" t="s">
        <v>34</v>
      </c>
      <c r="S33" s="17">
        <f>S31*80%</f>
        <v>0</v>
      </c>
      <c r="U33" s="29" t="s">
        <v>23</v>
      </c>
      <c r="V33" s="30"/>
      <c r="W33" s="21">
        <f>W31+W30</f>
        <v>20000</v>
      </c>
      <c r="X33" s="23"/>
    </row>
    <row r="34" spans="5:24" ht="15.75" x14ac:dyDescent="0.25">
      <c r="S34" s="11"/>
      <c r="T34" s="11"/>
      <c r="U34" s="24"/>
      <c r="V34" s="24"/>
      <c r="W34" s="25"/>
      <c r="X34" s="25"/>
    </row>
    <row r="35" spans="5:24" ht="15.75" x14ac:dyDescent="0.25">
      <c r="E35" t="s">
        <v>41</v>
      </c>
      <c r="F35" s="7">
        <v>364</v>
      </c>
      <c r="S35" s="11"/>
      <c r="T35" s="11"/>
      <c r="U35" s="29" t="s">
        <v>38</v>
      </c>
      <c r="V35" s="31"/>
      <c r="W35" s="26">
        <v>489</v>
      </c>
      <c r="X35" s="25"/>
    </row>
    <row r="36" spans="5:24" ht="15.75" x14ac:dyDescent="0.25">
      <c r="F36" s="7">
        <v>22</v>
      </c>
      <c r="P36" s="14" t="s">
        <v>29</v>
      </c>
      <c r="S36" s="11"/>
      <c r="T36" s="12"/>
      <c r="U36" s="18" t="s">
        <v>44</v>
      </c>
      <c r="V36" s="32"/>
      <c r="W36" s="33">
        <f>W33*W35+X37</f>
        <v>9780000</v>
      </c>
      <c r="X36" s="34"/>
    </row>
    <row r="37" spans="5:24" ht="15.75" x14ac:dyDescent="0.25">
      <c r="F37" s="7">
        <v>54</v>
      </c>
      <c r="S37" s="12"/>
      <c r="T37" s="11"/>
      <c r="U37" s="18" t="s">
        <v>24</v>
      </c>
      <c r="V37" s="24"/>
      <c r="W37" s="35">
        <f>W36*0.9</f>
        <v>8802000</v>
      </c>
      <c r="X37" s="36"/>
    </row>
    <row r="38" spans="5:24" ht="15.75" x14ac:dyDescent="0.25">
      <c r="F38" s="7">
        <f>SUM(F35:F37)</f>
        <v>440</v>
      </c>
      <c r="S38" s="11"/>
      <c r="T38" s="11"/>
      <c r="U38" s="18" t="s">
        <v>25</v>
      </c>
      <c r="V38" s="24"/>
      <c r="W38" s="35">
        <f>W36*0.8</f>
        <v>7824000</v>
      </c>
      <c r="X38" s="35"/>
    </row>
    <row r="39" spans="5:24" ht="15.75" x14ac:dyDescent="0.25">
      <c r="O39" s="11"/>
      <c r="P39" s="11"/>
      <c r="Q39" s="11"/>
      <c r="R39" s="11"/>
      <c r="S39" s="11"/>
      <c r="T39" s="11"/>
      <c r="U39" s="18"/>
      <c r="V39" s="24"/>
      <c r="W39" s="37"/>
      <c r="X39" s="25"/>
    </row>
    <row r="40" spans="5:24" ht="15.75" x14ac:dyDescent="0.25">
      <c r="U40" s="38" t="s">
        <v>26</v>
      </c>
      <c r="V40" s="39"/>
      <c r="W40" s="40">
        <f>W21*W35</f>
        <v>1222500</v>
      </c>
      <c r="X40" s="40"/>
    </row>
    <row r="41" spans="5:24" ht="15.75" x14ac:dyDescent="0.25">
      <c r="U41" s="18" t="s">
        <v>27</v>
      </c>
      <c r="V41" s="24"/>
      <c r="W41" s="37"/>
      <c r="X41" s="37"/>
    </row>
    <row r="42" spans="5:24" ht="15.75" x14ac:dyDescent="0.25">
      <c r="U42" s="41" t="s">
        <v>28</v>
      </c>
      <c r="V42" s="37"/>
      <c r="W42" s="35">
        <f>W36*0.025/12</f>
        <v>20375</v>
      </c>
      <c r="X42" s="35"/>
    </row>
  </sheetData>
  <mergeCells count="3">
    <mergeCell ref="A9:R9"/>
    <mergeCell ref="A2:R2"/>
    <mergeCell ref="P27:T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2023-12-22T09:05:38Z</dcterms:modified>
</cp:coreProperties>
</file>