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SME Fort\Arvind Kumar Jain\"/>
    </mc:Choice>
  </mc:AlternateContent>
  <xr:revisionPtr revIDLastSave="0" documentId="13_ncr:1_{82536F7A-CD88-4240-B54E-A7EF37BB2C7D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" i="4" l="1"/>
  <c r="B4" i="4" s="1"/>
  <c r="C4" i="4" s="1"/>
  <c r="D4" i="4" s="1"/>
  <c r="G31" i="4"/>
  <c r="G33" i="4" s="1"/>
  <c r="P2" i="4"/>
  <c r="Q2" i="4" s="1"/>
  <c r="B2" i="4" s="1"/>
  <c r="C2" i="4" s="1"/>
  <c r="H29" i="4"/>
  <c r="C5" i="25"/>
  <c r="C4" i="25"/>
  <c r="C3" i="25"/>
  <c r="P3" i="4"/>
  <c r="B3" i="4" s="1"/>
  <c r="C3" i="4" s="1"/>
  <c r="D3" i="4" s="1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<sst xmlns="http://schemas.openxmlformats.org/spreadsheetml/2006/main" count="130" uniqueCount="88">
  <si>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</si>
  <si>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</si>
  <si>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</si>
  <si>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</si>
  <si>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</si>
  <si>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</si>
  <si>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</si>
  <si>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</si>
  <si>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</si>
  <si>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</si>
  <si>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</si>
  <si>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</si>
  <si>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</si>
  <si>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</si>
  <si>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</si>
  <si>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</si>
  <si>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</si>
  <si>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</si>
  <si>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</si>
  <si>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</si>
  <si>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</si>
  <si>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</si>
  <si>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</si>
  <si>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</si>
  <si>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</si>
  <si>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</si>
  <si>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</si>
  <si>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</si>
  <si>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</si>
  <si>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</si>
  <si>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</si>
  <si>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</si>
  <si>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</si>
  <si>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</si>
  <si>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</si>
  <si>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</si>
  <si>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</si>
  <si>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</si>
  <si>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</si>
  <si>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</si>
  <si>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</si>
  <si>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</si>
  <si>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</si>
  <si>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</si>
  <si>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</si>
  <si>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</si>
  <si>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</si>
  <si>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</si>
  <si>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</si>
  <si>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</si>
  <si>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</si>
  <si>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</si>
  <si>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</si>
  <si>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</si>
  <si>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</si>
  <si>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</si>
  <si>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</si>
  <si>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</si>
  <si>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</si>
  <si>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</si>
  <si>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</si>
  <si>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</si>
  <si>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</si>
  <si>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</si>
  <si>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</si>
  <si>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</si>
  <si>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</si>
  <si>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</si>
  <si>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</si>
  <si>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</si>
  <si>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</si>
  <si>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</si>
  <si>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</si>
  <si>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</si>
  <si>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</si>
  <si>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</si>
  <si>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</si>
  <si>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</si>
  <si>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</si>
  <si>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</si>
  <si>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</si>
  <si>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</si>
  <si>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</si>
  <si>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21.09.2023</t>
  </si>
  <si>
    <t>ACA</t>
  </si>
  <si>
    <t>YOC - 1995</t>
  </si>
  <si>
    <t>IGR-18.04.23</t>
  </si>
  <si>
    <t>IGR-21.09.23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</si>
</sst>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37</xdr:row>
      <xdr:rowOff>947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A4BD59-3601-4A1A-937D-8706B171B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782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469258</xdr:colOff>
      <xdr:row>34</xdr:row>
      <xdr:rowOff>162852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23B501-75EA-445C-ADA6-27B189BA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47658" cy="6639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46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4EFD43-C1D8-593D-D452-91E627AE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249897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9B986-DE7A-1A94-BCC2-44E7EF43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99497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488055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9E9DA0-9775-FF3E-3856-D3BEDC12E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37655" cy="8859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554229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AFD15C-62BE-98A0-4D54-B632C3D7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46229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249386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A30A22-D6DF-508C-AF13-FC1B8D92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1386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007BA-8F26-9E0F-85E0-2D9E87F2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22" sqref="L2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231187.75199999998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260587.75199999998</v>
      </c>
      <c r="D9" s="63" t="s">
        <v>62</v>
      </c>
      <c r="E9" s="64">
        <f>C9/10.764</f>
        <v>24209.19286510591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28</v>
      </c>
      <c r="D13" s="70">
        <f>D12-C13</f>
        <v>72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28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32</v>
      </c>
      <c r="D8" s="26">
        <v>1995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42</v>
      </c>
      <c r="D10" s="26"/>
      <c r="F10" s="19"/>
    </row>
    <row r="11" spans="1:6" x14ac:dyDescent="0.25">
      <c r="A11" s="16"/>
      <c r="B11" s="27"/>
      <c r="C11" s="28">
        <f>C10%</f>
        <v>0.42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750</v>
      </c>
      <c r="D18" s="26"/>
      <c r="F18" s="19"/>
    </row>
    <row r="19" spans="1:6" x14ac:dyDescent="0.25">
      <c r="A19" s="16" t="s">
        <v>73</v>
      </c>
      <c r="B19" s="6"/>
      <c r="C19" s="32">
        <f>C18*C16</f>
        <v>10575000</v>
      </c>
      <c r="D19" s="33"/>
      <c r="E19" s="70"/>
      <c r="F19" s="34"/>
    </row>
    <row r="20" spans="1:6" x14ac:dyDescent="0.25">
      <c r="A20" s="16" t="s">
        <v>24</v>
      </c>
      <c r="C20" s="35">
        <f>C19*90%</f>
        <v>9517500</v>
      </c>
      <c r="D20" s="32"/>
      <c r="F20" s="19"/>
    </row>
    <row r="21" spans="1:6" x14ac:dyDescent="0.25">
      <c r="A21" s="16" t="s">
        <v>25</v>
      </c>
      <c r="C21" s="35">
        <f>C19*80%</f>
        <v>8460000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22031.25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9" sqref="Q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481.1508</v>
      </c>
      <c r="C2" s="4">
        <f t="shared" ref="C2:C16" si="1">B2*1.2</f>
        <v>577.38095999999996</v>
      </c>
      <c r="D2" s="4">
        <f t="shared" ref="D2:D16" si="2">C2*1.2</f>
        <v>692.85715199999993</v>
      </c>
      <c r="E2" s="5">
        <f t="shared" ref="E2:E16" si="3">R2</f>
        <v>14400000</v>
      </c>
      <c r="F2" s="4">
        <f t="shared" ref="F2:F15" si="4">ROUND((E2/B2),0)</f>
        <v>29928</v>
      </c>
      <c r="G2" s="4">
        <f t="shared" ref="G2:G15" si="5">ROUND((E2/C2),0)</f>
        <v>24940</v>
      </c>
      <c r="H2" s="4">
        <f t="shared" ref="H2:H15" si="6">ROUND((E2/D2),0)</f>
        <v>20784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53.64*10.764</f>
        <v>577.38095999999996</v>
      </c>
      <c r="Q2">
        <f t="shared" ref="Q2:Q10" si="9">P2/1.2</f>
        <v>481.1508</v>
      </c>
      <c r="R2" s="2">
        <v>14400000</v>
      </c>
      <c r="S2" s="2" t="s">
        <v>86</v>
      </c>
    </row>
    <row r="3" spans="1:19" x14ac:dyDescent="0.25">
      <c r="A3" s="4">
        <v>2</v>
      </c>
      <c r="B3" s="4">
        <f t="shared" si="0"/>
        <v>481</v>
      </c>
      <c r="C3" s="4">
        <f t="shared" si="1"/>
        <v>577.19999999999993</v>
      </c>
      <c r="D3" s="4">
        <f t="shared" si="2"/>
        <v>692.63999999999987</v>
      </c>
      <c r="E3" s="5">
        <f t="shared" si="3"/>
        <v>15000000</v>
      </c>
      <c r="F3" s="4">
        <f t="shared" si="4"/>
        <v>31185</v>
      </c>
      <c r="G3" s="4">
        <f t="shared" si="5"/>
        <v>25988</v>
      </c>
      <c r="H3" s="4">
        <f t="shared" si="6"/>
        <v>21656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v>481</v>
      </c>
      <c r="R3" s="2">
        <v>15000000</v>
      </c>
      <c r="S3" s="2" t="s">
        <v>87</v>
      </c>
    </row>
    <row r="4" spans="1:19" x14ac:dyDescent="0.25">
      <c r="A4" s="4">
        <v>3</v>
      </c>
      <c r="B4" s="4">
        <f t="shared" si="0"/>
        <v>500</v>
      </c>
      <c r="C4" s="4">
        <f t="shared" si="1"/>
        <v>600</v>
      </c>
      <c r="D4" s="4">
        <f t="shared" si="2"/>
        <v>720</v>
      </c>
      <c r="E4" s="5">
        <f t="shared" si="3"/>
        <v>33500000</v>
      </c>
      <c r="F4" s="4">
        <f t="shared" si="4"/>
        <v>67000</v>
      </c>
      <c r="G4" s="4">
        <f t="shared" si="5"/>
        <v>55833</v>
      </c>
      <c r="H4" s="4">
        <f t="shared" si="6"/>
        <v>46528</v>
      </c>
      <c r="I4" s="4">
        <f t="shared" si="7"/>
        <v>0</v>
      </c>
      <c r="J4" s="4">
        <f t="shared" si="8"/>
        <v>0</v>
      </c>
      <c r="O4">
        <v>0</v>
      </c>
      <c r="P4">
        <f t="shared" ref="P4" si="11">O4/1.2</f>
        <v>0</v>
      </c>
      <c r="Q4">
        <v>500</v>
      </c>
      <c r="R4" s="2">
        <v>33500000</v>
      </c>
      <c r="S4" s="2"/>
    </row>
    <row r="5" spans="1:19" x14ac:dyDescent="0.25">
      <c r="A5" s="4">
        <v>4</v>
      </c>
      <c r="B5" s="4">
        <f t="shared" si="0"/>
        <v>800</v>
      </c>
      <c r="C5" s="4">
        <f t="shared" si="1"/>
        <v>960</v>
      </c>
      <c r="D5" s="4">
        <f t="shared" si="2"/>
        <v>1152</v>
      </c>
      <c r="E5" s="5">
        <f t="shared" si="3"/>
        <v>36000000</v>
      </c>
      <c r="F5" s="4">
        <f t="shared" si="4"/>
        <v>45000</v>
      </c>
      <c r="G5" s="4">
        <f t="shared" si="5"/>
        <v>37500</v>
      </c>
      <c r="H5" s="4">
        <f t="shared" si="6"/>
        <v>31250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800</v>
      </c>
      <c r="R5" s="2">
        <v>36000000</v>
      </c>
      <c r="S5" s="2"/>
    </row>
    <row r="6" spans="1:19" x14ac:dyDescent="0.25">
      <c r="A6" s="4">
        <v>5</v>
      </c>
      <c r="B6" s="4">
        <f t="shared" si="0"/>
        <v>950</v>
      </c>
      <c r="C6" s="4">
        <f t="shared" si="1"/>
        <v>1140</v>
      </c>
      <c r="D6" s="4">
        <f t="shared" si="2"/>
        <v>1368</v>
      </c>
      <c r="E6" s="5">
        <f t="shared" si="3"/>
        <v>48000000</v>
      </c>
      <c r="F6" s="4">
        <f t="shared" si="4"/>
        <v>50526</v>
      </c>
      <c r="G6" s="4">
        <f t="shared" si="5"/>
        <v>42105</v>
      </c>
      <c r="H6" s="4">
        <f t="shared" si="6"/>
        <v>35088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950</v>
      </c>
      <c r="R6" s="2">
        <v>48000000</v>
      </c>
      <c r="S6" s="2"/>
    </row>
    <row r="7" spans="1:19" x14ac:dyDescent="0.25">
      <c r="A7" s="4">
        <v>6</v>
      </c>
      <c r="B7" s="4">
        <f t="shared" si="0"/>
        <v>726</v>
      </c>
      <c r="C7" s="4">
        <f t="shared" si="1"/>
        <v>871.19999999999993</v>
      </c>
      <c r="D7" s="4">
        <f t="shared" si="2"/>
        <v>1045.4399999999998</v>
      </c>
      <c r="E7" s="5">
        <f t="shared" si="3"/>
        <v>35000000</v>
      </c>
      <c r="F7" s="4">
        <f t="shared" si="4"/>
        <v>48209</v>
      </c>
      <c r="G7" s="4">
        <f t="shared" si="5"/>
        <v>40174</v>
      </c>
      <c r="H7" s="4">
        <f t="shared" si="6"/>
        <v>33479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726</v>
      </c>
      <c r="R7" s="2">
        <v>35000000</v>
      </c>
      <c r="S7" s="2"/>
    </row>
    <row r="8" spans="1:19" x14ac:dyDescent="0.25">
      <c r="A8" s="4">
        <v>7</v>
      </c>
      <c r="B8" s="4">
        <f t="shared" si="0"/>
        <v>726</v>
      </c>
      <c r="C8" s="4">
        <f t="shared" si="1"/>
        <v>871.19999999999993</v>
      </c>
      <c r="D8" s="4">
        <f t="shared" si="2"/>
        <v>1045.4399999999998</v>
      </c>
      <c r="E8" s="5">
        <f t="shared" si="3"/>
        <v>35000000</v>
      </c>
      <c r="F8" s="4">
        <f t="shared" si="4"/>
        <v>48209</v>
      </c>
      <c r="G8" s="4">
        <f t="shared" si="5"/>
        <v>40174</v>
      </c>
      <c r="H8" s="4">
        <f t="shared" si="6"/>
        <v>33479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726</v>
      </c>
      <c r="R8" s="2">
        <v>35000000</v>
      </c>
      <c r="S8" s="2"/>
    </row>
    <row r="9" spans="1:19" x14ac:dyDescent="0.25">
      <c r="A9" s="4">
        <v>8</v>
      </c>
      <c r="B9" s="4">
        <f t="shared" si="0"/>
        <v>840</v>
      </c>
      <c r="C9" s="4">
        <f t="shared" si="1"/>
        <v>1008</v>
      </c>
      <c r="D9" s="4">
        <f t="shared" si="2"/>
        <v>1209.5999999999999</v>
      </c>
      <c r="E9" s="5">
        <f t="shared" si="3"/>
        <v>32500000</v>
      </c>
      <c r="F9" s="4">
        <f t="shared" si="4"/>
        <v>38690</v>
      </c>
      <c r="G9" s="4">
        <f t="shared" si="5"/>
        <v>32242</v>
      </c>
      <c r="H9" s="4">
        <f t="shared" si="6"/>
        <v>26868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840</v>
      </c>
      <c r="R9" s="2">
        <v>32500000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750</v>
      </c>
    </row>
    <row r="29" spans="1:19" s="10" customFormat="1" x14ac:dyDescent="0.25">
      <c r="C29" s="72" t="s">
        <v>1</v>
      </c>
      <c r="D29" s="72">
        <v>30000000</v>
      </c>
      <c r="F29" s="57" t="s">
        <v>71</v>
      </c>
      <c r="G29" s="57">
        <v>900</v>
      </c>
      <c r="H29" s="10">
        <f>G29/G28</f>
        <v>1.2</v>
      </c>
    </row>
    <row r="30" spans="1:19" s="10" customFormat="1" x14ac:dyDescent="0.25">
      <c r="F30" s="57" t="s">
        <v>72</v>
      </c>
      <c r="G30" s="57">
        <v>34000</v>
      </c>
    </row>
    <row r="31" spans="1:19" s="10" customFormat="1" x14ac:dyDescent="0.25">
      <c r="C31" s="75"/>
      <c r="D31" s="75"/>
      <c r="F31" s="75" t="s">
        <v>73</v>
      </c>
      <c r="G31" s="75">
        <f>G29*G30</f>
        <v>30600000</v>
      </c>
      <c r="H31" s="10">
        <f>G31/D29</f>
        <v>1.02</v>
      </c>
    </row>
    <row r="32" spans="1:19" s="10" customFormat="1" x14ac:dyDescent="0.25">
      <c r="C32" s="75"/>
      <c r="D32" s="75"/>
      <c r="F32" s="75" t="s">
        <v>24</v>
      </c>
      <c r="G32" s="75">
        <f>G31*90%</f>
        <v>27540000</v>
      </c>
    </row>
    <row r="33" spans="3:7" s="10" customFormat="1" x14ac:dyDescent="0.25">
      <c r="C33" s="75"/>
      <c r="D33" s="75"/>
      <c r="F33" s="75" t="s">
        <v>25</v>
      </c>
      <c r="G33" s="75">
        <f>G31*80%</f>
        <v>24480000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2023-12-27T04:34:41Z</dcterms:modified>
</cp:coreProperties>
</file>