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F16A3862-F5EC-4F79-A666-3D1CD480B5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" l="1"/>
  <c r="C10" i="1"/>
  <c r="C11" i="1" s="1"/>
  <c r="C8" i="1"/>
  <c r="C6" i="1"/>
  <c r="C5" i="1"/>
  <c r="C14" i="1" s="1"/>
  <c r="E6" i="1"/>
  <c r="B20" i="1"/>
  <c r="G8" i="1"/>
  <c r="E14" i="1"/>
  <c r="C12" i="1" l="1"/>
  <c r="C13" i="1" s="1"/>
  <c r="C15" i="1" s="1"/>
  <c r="C17" i="1" s="1"/>
  <c r="I37" i="1"/>
  <c r="H37" i="1"/>
  <c r="F37" i="1"/>
  <c r="G37" i="1" s="1"/>
  <c r="I36" i="1"/>
  <c r="C21" i="1" l="1"/>
  <c r="C19" i="1"/>
  <c r="C18" i="1"/>
  <c r="C37" i="1"/>
  <c r="C36" i="1"/>
  <c r="C35" i="1"/>
  <c r="B10" i="1" l="1"/>
  <c r="B11" i="1" s="1"/>
  <c r="B8" i="1"/>
  <c r="B6" i="1"/>
  <c r="B5" i="1"/>
  <c r="B14" i="1" s="1"/>
  <c r="B12" i="1" l="1"/>
  <c r="B13" i="1" s="1"/>
  <c r="B15" i="1" s="1"/>
  <c r="I4" i="1"/>
  <c r="I5" i="1" s="1"/>
  <c r="I31" i="1"/>
  <c r="B17" i="1" l="1"/>
  <c r="I30" i="1"/>
  <c r="B21" i="1" l="1"/>
  <c r="B18" i="1"/>
  <c r="B19" i="1"/>
  <c r="I27" i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<sst xmlns="http://schemas.openxmlformats.org/spreadsheetml/2006/main" count="32" uniqueCount="30">
  <si>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</si>
  <si>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</si>
  <si>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</si>
  <si>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</si>
  <si>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</si>
  <si>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</si>
  <si>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</si>
  <si>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</si>
  <si>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</si>
  <si>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</si>
  <si>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</si>
  <si>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</si>
  <si>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</si>
  <si>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</si>
  <si>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</si>
  <si>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</si>
  <si>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</si>
  <si>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</si>
  <si>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</si>
  <si>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</si>
  <si>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</si>
  <si>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</si>
  <si>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</si>
  <si>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</si>
  <si>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</si>
  <si>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Super Built up area</t>
  </si>
  <si>
    <t>RV</t>
  </si>
  <si>
    <t>DV</t>
  </si>
  <si>
    <t>Vastukala</t>
  </si>
  <si>
    <t>Yogesh Vankar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</si>
</sst>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0" fontId="11" fillId="0" borderId="1" xfId="0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43" fontId="12" fillId="0" borderId="1" xfId="1" applyFont="1" applyFill="1" applyBorder="1"/>
    <xf numFmtId="10" fontId="12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43" fontId="9" fillId="0" borderId="0" xfId="0" applyNumberFormat="1" applyFont="1"/>
    <xf numFmtId="43" fontId="14" fillId="0" borderId="0" xfId="0" applyNumberFormat="1" applyFont="1"/>
    <xf numFmtId="0" fontId="13" fillId="0" borderId="1" xfId="0" applyFont="1" applyBorder="1"/>
    <xf numFmtId="164" fontId="1" fillId="0" borderId="0" xfId="1" applyNumberFormat="1" applyFont="1" applyFill="1" applyBorder="1"/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43" fontId="1" fillId="0" borderId="1" xfId="1" applyFont="1" applyBorder="1"/>
    <xf numFmtId="43" fontId="11" fillId="0" borderId="1" xfId="1" applyFont="1" applyFill="1" applyBorder="1"/>
    <xf numFmtId="43" fontId="2" fillId="0" borderId="1" xfId="0" applyNumberFormat="1" applyFont="1" applyBorder="1"/>
    <xf numFmtId="0" fontId="1" fillId="0" borderId="1" xfId="1" applyNumberFormat="1" applyFont="1" applyBorder="1"/>
    <xf numFmtId="10" fontId="1" fillId="0" borderId="1" xfId="1" applyNumberFormat="1" applyFont="1" applyBorder="1"/>
    <xf numFmtId="0" fontId="2" fillId="0" borderId="1" xfId="0" applyFont="1" applyBorder="1"/>
    <xf numFmtId="43" fontId="10" fillId="0" borderId="1" xfId="0" applyNumberFormat="1" applyFont="1" applyBorder="1"/>
    <xf numFmtId="10" fontId="10" fillId="0" borderId="1" xfId="1" applyNumberFormat="1" applyFont="1" applyBorder="1"/>
    <xf numFmtId="43" fontId="10" fillId="0" borderId="1" xfId="1" applyFont="1" applyBorder="1"/>
    <xf numFmtId="43" fontId="13" fillId="0" borderId="1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448418</xdr:colOff>
      <xdr:row>34</xdr:row>
      <xdr:rowOff>124746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4581C0-073C-489B-0D7B-DD03040DD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325218" cy="66017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583233</xdr:colOff>
      <xdr:row>47</xdr:row>
      <xdr:rowOff>106039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000F98-DF8A-65B5-7222-9FD2E5966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23233" cy="90595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26</xdr:col>
      <xdr:colOff>278470</xdr:colOff>
      <xdr:row>47</xdr:row>
      <xdr:rowOff>115566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B09AAC-4847-C062-4EBF-9D846F0476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0"/>
          <a:ext cx="16089970" cy="90690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47</xdr:row>
      <xdr:rowOff>125092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E2D77F-FD0E-CD40-E6FC-28AB51664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08970" cy="9078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4"/>
  <sheetViews>
    <sheetView tabSelected="1" zoomScaleNormal="100" workbookViewId="0">
      <selection activeCell="K13" sqref="K13:M23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28.140625" bestFit="1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3" ht="12" customHeight="1" x14ac:dyDescent="0.25">
      <c r="A1" s="1"/>
      <c r="B1" s="11"/>
      <c r="E1" s="1"/>
      <c r="F1" s="2"/>
      <c r="G1" s="2"/>
    </row>
    <row r="2" spans="1:13" ht="16.5" x14ac:dyDescent="0.3">
      <c r="A2" s="15"/>
      <c r="B2" s="36" t="s">
        <v>28</v>
      </c>
      <c r="C2" s="37" t="s">
        <v>29</v>
      </c>
      <c r="D2" s="9"/>
      <c r="E2" t="s">
        <v>13</v>
      </c>
    </row>
    <row r="3" spans="1:13" ht="16.5" x14ac:dyDescent="0.3">
      <c r="A3" s="15" t="s">
        <v>0</v>
      </c>
      <c r="B3" s="23">
        <v>28000</v>
      </c>
      <c r="C3" s="44">
        <v>28500</v>
      </c>
      <c r="D3" s="8"/>
      <c r="E3">
        <v>1990</v>
      </c>
      <c r="F3" s="3">
        <v>2023</v>
      </c>
      <c r="G3" s="4">
        <f>F3-E3</f>
        <v>33</v>
      </c>
      <c r="I3">
        <v>30250</v>
      </c>
      <c r="L3" s="3"/>
      <c r="M3" s="4"/>
    </row>
    <row r="4" spans="1:13" ht="33" x14ac:dyDescent="0.3">
      <c r="A4" s="16" t="s">
        <v>1</v>
      </c>
      <c r="B4" s="23">
        <v>2800</v>
      </c>
      <c r="C4" s="44">
        <v>2800</v>
      </c>
      <c r="D4" s="8"/>
      <c r="E4" s="31"/>
      <c r="F4" s="3"/>
      <c r="G4" s="4"/>
      <c r="I4">
        <f>I3/100*115</f>
        <v>34787.5</v>
      </c>
      <c r="K4" s="31"/>
      <c r="L4" s="3"/>
      <c r="M4" s="4"/>
    </row>
    <row r="5" spans="1:13" ht="16.5" x14ac:dyDescent="0.3">
      <c r="A5" s="15" t="s">
        <v>2</v>
      </c>
      <c r="B5" s="23">
        <f>B3-B4</f>
        <v>25200</v>
      </c>
      <c r="C5" s="44">
        <f>C3-C4</f>
        <v>25700</v>
      </c>
      <c r="D5" s="8"/>
      <c r="E5" t="s">
        <v>22</v>
      </c>
      <c r="F5" t="s">
        <v>23</v>
      </c>
      <c r="G5" s="35" t="s">
        <v>25</v>
      </c>
      <c r="I5">
        <f>I4/10.764</f>
        <v>3231.8376068376069</v>
      </c>
      <c r="L5" s="3"/>
      <c r="M5" s="4"/>
    </row>
    <row r="6" spans="1:13" ht="16.5" x14ac:dyDescent="0.3">
      <c r="A6" s="15" t="s">
        <v>3</v>
      </c>
      <c r="B6" s="23">
        <f>B4</f>
        <v>2800</v>
      </c>
      <c r="C6" s="44">
        <f>C4</f>
        <v>2800</v>
      </c>
      <c r="D6" s="8"/>
      <c r="E6" s="6">
        <f>F6/1.2</f>
        <v>600</v>
      </c>
      <c r="F6" s="6">
        <v>720</v>
      </c>
      <c r="G6" s="35">
        <v>900</v>
      </c>
      <c r="H6" s="26"/>
      <c r="I6" s="26"/>
      <c r="L6" s="3"/>
      <c r="M6" s="4"/>
    </row>
    <row r="7" spans="1:13" ht="16.5" x14ac:dyDescent="0.3">
      <c r="A7" s="15" t="s">
        <v>4</v>
      </c>
      <c r="B7" s="17">
        <v>33</v>
      </c>
      <c r="C7" s="18">
        <v>33</v>
      </c>
      <c r="D7" s="38"/>
      <c r="F7" s="6"/>
      <c r="G7" s="5">
        <v>19000</v>
      </c>
      <c r="H7" s="26"/>
      <c r="I7" s="26"/>
      <c r="L7" s="27"/>
      <c r="M7" s="28"/>
    </row>
    <row r="8" spans="1:13" ht="16.5" x14ac:dyDescent="0.3">
      <c r="A8" s="15" t="s">
        <v>5</v>
      </c>
      <c r="B8" s="17">
        <f>B9-B7</f>
        <v>27</v>
      </c>
      <c r="C8" s="18">
        <f>C9-C7</f>
        <v>27</v>
      </c>
      <c r="D8" s="41"/>
      <c r="E8" s="6"/>
      <c r="F8" s="13"/>
      <c r="G8" s="5">
        <f>G7*G6</f>
        <v>17100000</v>
      </c>
      <c r="H8" s="26"/>
      <c r="I8" s="26"/>
      <c r="L8" s="27"/>
      <c r="M8" s="28"/>
    </row>
    <row r="9" spans="1:13" ht="16.5" x14ac:dyDescent="0.3">
      <c r="A9" s="15" t="s">
        <v>6</v>
      </c>
      <c r="B9" s="17">
        <v>60</v>
      </c>
      <c r="C9" s="18">
        <v>60</v>
      </c>
      <c r="D9" s="41"/>
      <c r="E9" s="13"/>
      <c r="F9" s="6"/>
      <c r="G9" s="13"/>
      <c r="H9" s="26"/>
      <c r="I9" s="26"/>
      <c r="J9" s="29"/>
      <c r="K9" s="29"/>
      <c r="L9" s="25"/>
      <c r="M9" s="28"/>
    </row>
    <row r="10" spans="1:13" ht="33" x14ac:dyDescent="0.3">
      <c r="A10" s="16" t="s">
        <v>7</v>
      </c>
      <c r="B10" s="17">
        <f>90*B7/B9</f>
        <v>49.5</v>
      </c>
      <c r="C10" s="18">
        <f>90*C7/C9</f>
        <v>49.5</v>
      </c>
      <c r="D10" s="41"/>
      <c r="E10" s="13"/>
      <c r="F10" s="32"/>
      <c r="G10" s="13"/>
      <c r="H10" s="26"/>
      <c r="I10" s="26"/>
      <c r="J10" s="29"/>
      <c r="K10" s="29"/>
      <c r="L10" s="25"/>
      <c r="M10" s="28"/>
    </row>
    <row r="11" spans="1:13" ht="16.5" x14ac:dyDescent="0.3">
      <c r="A11" s="15"/>
      <c r="B11" s="24">
        <f>B10%</f>
        <v>0.495</v>
      </c>
      <c r="C11" s="45">
        <f>C10%</f>
        <v>0.495</v>
      </c>
      <c r="D11" s="41"/>
      <c r="G11" s="13"/>
      <c r="H11" s="26"/>
      <c r="I11" s="26"/>
      <c r="J11" s="29"/>
      <c r="K11" s="29"/>
      <c r="L11" s="25"/>
      <c r="M11" s="30"/>
    </row>
    <row r="12" spans="1:13" ht="16.5" x14ac:dyDescent="0.3">
      <c r="A12" s="15" t="s">
        <v>8</v>
      </c>
      <c r="B12" s="23">
        <f>B6*B11</f>
        <v>1386</v>
      </c>
      <c r="C12" s="46">
        <f>C6*C11</f>
        <v>1386</v>
      </c>
      <c r="D12" s="42"/>
      <c r="F12" s="6"/>
      <c r="G12" s="13"/>
      <c r="H12" s="26"/>
      <c r="I12" s="26"/>
      <c r="J12" s="29"/>
      <c r="K12" s="29"/>
      <c r="L12" s="25"/>
      <c r="M12" s="4"/>
    </row>
    <row r="13" spans="1:13" ht="16.5" x14ac:dyDescent="0.3">
      <c r="A13" s="15" t="s">
        <v>9</v>
      </c>
      <c r="B13" s="23">
        <f>B6-B12</f>
        <v>1414</v>
      </c>
      <c r="C13" s="46">
        <f>C6-C12</f>
        <v>1414</v>
      </c>
      <c r="D13" s="38"/>
      <c r="E13" t="s">
        <v>24</v>
      </c>
      <c r="G13" s="13"/>
      <c r="H13" s="26"/>
      <c r="I13" s="26"/>
      <c r="J13" s="29"/>
      <c r="K13" s="29"/>
      <c r="L13" s="25"/>
      <c r="M13" s="4"/>
    </row>
    <row r="14" spans="1:13" ht="16.5" x14ac:dyDescent="0.3">
      <c r="A14" s="15" t="s">
        <v>2</v>
      </c>
      <c r="B14" s="23">
        <f>B5</f>
        <v>25200</v>
      </c>
      <c r="C14" s="44">
        <f>C5</f>
        <v>25700</v>
      </c>
      <c r="D14" s="10"/>
      <c r="E14" s="6">
        <f>173+25+144+38+75+27+139+29+18</f>
        <v>668</v>
      </c>
      <c r="F14" s="13"/>
      <c r="G14" s="13"/>
      <c r="H14" s="26"/>
      <c r="I14" s="26"/>
      <c r="J14" s="29"/>
      <c r="K14" s="29"/>
      <c r="L14" s="25"/>
      <c r="M14" s="4"/>
    </row>
    <row r="15" spans="1:13" ht="16.5" x14ac:dyDescent="0.3">
      <c r="A15" s="34" t="s">
        <v>10</v>
      </c>
      <c r="B15" s="39">
        <f>B14+B13</f>
        <v>26614</v>
      </c>
      <c r="C15" s="47">
        <f>C14+C13</f>
        <v>27114</v>
      </c>
      <c r="D15" s="43"/>
      <c r="F15" s="6"/>
      <c r="G15" s="13"/>
      <c r="H15" s="29"/>
      <c r="I15" s="29"/>
      <c r="J15" s="29"/>
      <c r="K15" s="29"/>
      <c r="L15" s="25"/>
      <c r="M15" s="4"/>
    </row>
    <row r="16" spans="1:13" ht="16.5" x14ac:dyDescent="0.3">
      <c r="A16" s="34" t="s">
        <v>21</v>
      </c>
      <c r="B16" s="19">
        <v>720</v>
      </c>
      <c r="C16" s="34">
        <v>720</v>
      </c>
      <c r="D16" s="40"/>
      <c r="E16" s="5"/>
      <c r="F16" s="5"/>
      <c r="G16" s="5"/>
      <c r="H16" s="6"/>
      <c r="M16" s="28"/>
    </row>
    <row r="17" spans="1:14" ht="16.5" x14ac:dyDescent="0.3">
      <c r="A17" s="34" t="s">
        <v>11</v>
      </c>
      <c r="B17" s="20">
        <f>B16*B15</f>
        <v>19162080</v>
      </c>
      <c r="C17" s="47">
        <f>C16*C15</f>
        <v>19522080</v>
      </c>
      <c r="D17" s="40"/>
      <c r="E17" s="5"/>
      <c r="F17" s="33"/>
      <c r="G17" s="5"/>
      <c r="H17" s="6"/>
      <c r="M17" s="5"/>
      <c r="N17" s="6"/>
    </row>
    <row r="18" spans="1:14" ht="16.5" x14ac:dyDescent="0.3">
      <c r="A18" s="34" t="s">
        <v>26</v>
      </c>
      <c r="B18" s="20">
        <f>B17*0.9</f>
        <v>17245872</v>
      </c>
      <c r="C18" s="47">
        <f>C17*0.9</f>
        <v>17569872</v>
      </c>
      <c r="D18" s="40"/>
      <c r="E18" s="5"/>
      <c r="F18" s="33"/>
      <c r="G18" s="5"/>
      <c r="H18" s="6"/>
      <c r="M18" s="5"/>
      <c r="N18" s="6"/>
    </row>
    <row r="19" spans="1:14" ht="16.5" x14ac:dyDescent="0.3">
      <c r="A19" s="34" t="s">
        <v>27</v>
      </c>
      <c r="B19" s="20">
        <f>B17*0.8</f>
        <v>15329664</v>
      </c>
      <c r="C19" s="47">
        <f>C17*0.8</f>
        <v>15617664</v>
      </c>
      <c r="D19" s="40"/>
      <c r="E19" s="5"/>
      <c r="F19" s="33"/>
      <c r="G19" s="5"/>
      <c r="H19" s="6"/>
      <c r="M19" s="5"/>
      <c r="N19" s="6"/>
    </row>
    <row r="20" spans="1:14" ht="16.5" x14ac:dyDescent="0.3">
      <c r="A20" s="34" t="s">
        <v>12</v>
      </c>
      <c r="B20" s="20">
        <f>720*B4</f>
        <v>2016000</v>
      </c>
      <c r="C20" s="47">
        <f>720*C4</f>
        <v>2016000</v>
      </c>
      <c r="D20" s="40"/>
      <c r="E20" s="6"/>
      <c r="F20" s="5"/>
      <c r="M20" s="5"/>
    </row>
    <row r="21" spans="1:14" ht="16.5" x14ac:dyDescent="0.3">
      <c r="A21" s="19" t="s">
        <v>16</v>
      </c>
      <c r="B21" s="20">
        <f>B17*0.025/12</f>
        <v>39921</v>
      </c>
      <c r="C21" s="20">
        <f>C17*0.025/12</f>
        <v>40671</v>
      </c>
      <c r="D21" s="40"/>
      <c r="E21" s="6"/>
      <c r="F21" s="5"/>
      <c r="M21" s="5"/>
    </row>
    <row r="22" spans="1:14" x14ac:dyDescent="0.25">
      <c r="B22" s="12"/>
      <c r="D22" s="6"/>
      <c r="M22" s="5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/>
      <c r="C27" s="8">
        <v>778</v>
      </c>
      <c r="D27" s="8"/>
      <c r="E27" s="8">
        <v>18000000</v>
      </c>
      <c r="F27" s="10" t="e">
        <f t="shared" ref="F27:F33" si="0">E27/B27</f>
        <v>#DIV/0!</v>
      </c>
      <c r="G27" s="10">
        <f>E27/C27</f>
        <v>23136.24678663239</v>
      </c>
      <c r="H27" s="10" t="e">
        <f>E27/#REF!</f>
        <v>#REF!</v>
      </c>
      <c r="I27" s="8" t="e">
        <f>C27/B27</f>
        <v>#DIV/0!</v>
      </c>
      <c r="J27" s="14"/>
    </row>
    <row r="28" spans="1:14" ht="17.25" x14ac:dyDescent="0.3">
      <c r="B28" s="9"/>
      <c r="C28" s="8">
        <v>620</v>
      </c>
      <c r="D28" s="8"/>
      <c r="E28" s="8">
        <v>14500000</v>
      </c>
      <c r="F28" s="10" t="e">
        <f t="shared" si="0"/>
        <v>#DIV/0!</v>
      </c>
      <c r="G28" s="10">
        <f>E28/C28</f>
        <v>23387.096774193549</v>
      </c>
      <c r="H28" s="10" t="e">
        <f>E28/#REF!</f>
        <v>#REF!</v>
      </c>
      <c r="I28" s="8" t="e">
        <f>C28/B28</f>
        <v>#DIV/0!</v>
      </c>
      <c r="J28" s="14"/>
    </row>
    <row r="29" spans="1:14" x14ac:dyDescent="0.25">
      <c r="B29" s="9"/>
      <c r="C29" s="8">
        <v>890</v>
      </c>
      <c r="D29" s="8"/>
      <c r="E29" s="10">
        <v>25000000</v>
      </c>
      <c r="F29" s="10" t="e">
        <f t="shared" si="0"/>
        <v>#DIV/0!</v>
      </c>
      <c r="G29" s="10">
        <f t="shared" ref="G29:G33" si="1">E29/C29</f>
        <v>28089.887640449437</v>
      </c>
      <c r="H29" s="10" t="e">
        <f>E29/#REF!</f>
        <v>#REF!</v>
      </c>
      <c r="I29" s="8"/>
    </row>
    <row r="30" spans="1:14" x14ac:dyDescent="0.25">
      <c r="B30" s="9"/>
      <c r="C30" s="8"/>
      <c r="D30" s="8"/>
      <c r="E30" s="10"/>
      <c r="F30" s="10" t="e">
        <f t="shared" si="0"/>
        <v>#DIV/0!</v>
      </c>
      <c r="G30" s="10" t="e">
        <f t="shared" si="1"/>
        <v>#DIV/0!</v>
      </c>
      <c r="H30" s="10" t="e">
        <f>E30/#REF!</f>
        <v>#REF!</v>
      </c>
      <c r="I30" s="8" t="e">
        <f>#REF!/B30</f>
        <v>#REF!</v>
      </c>
    </row>
    <row r="31" spans="1:14" x14ac:dyDescent="0.25">
      <c r="B31" s="9"/>
      <c r="C31" s="21"/>
      <c r="E31" s="22"/>
      <c r="F31" s="22" t="e">
        <f t="shared" si="0"/>
        <v>#DIV/0!</v>
      </c>
      <c r="G31" s="10" t="e">
        <f t="shared" si="1"/>
        <v>#DIV/0!</v>
      </c>
      <c r="H31" s="22" t="e">
        <f>E31/#REF!</f>
        <v>#REF!</v>
      </c>
      <c r="I31" s="8" t="e">
        <f>C31/B31</f>
        <v>#DIV/0!</v>
      </c>
    </row>
    <row r="32" spans="1:14" x14ac:dyDescent="0.25">
      <c r="E32" s="22"/>
      <c r="F32" s="22" t="e">
        <f t="shared" si="0"/>
        <v>#DIV/0!</v>
      </c>
      <c r="G32" s="22" t="e">
        <f t="shared" si="1"/>
        <v>#DIV/0!</v>
      </c>
      <c r="H32" s="22" t="e">
        <f>E32/#REF!</f>
        <v>#REF!</v>
      </c>
      <c r="I32" t="e">
        <f>#REF!/B32</f>
        <v>#REF!</v>
      </c>
    </row>
    <row r="33" spans="1:9" x14ac:dyDescent="0.25">
      <c r="E33" s="21"/>
      <c r="F33" s="22" t="e">
        <f t="shared" si="0"/>
        <v>#DIV/0!</v>
      </c>
      <c r="G33" s="22" t="e">
        <f t="shared" si="1"/>
        <v>#DIV/0!</v>
      </c>
      <c r="H33" s="22" t="e">
        <f>E33/#REF!</f>
        <v>#REF!</v>
      </c>
    </row>
    <row r="35" spans="1:9" x14ac:dyDescent="0.25">
      <c r="A35">
        <v>540</v>
      </c>
      <c r="B35" s="7">
        <v>8000000</v>
      </c>
      <c r="C35">
        <f>B35/A35</f>
        <v>14814.814814814816</v>
      </c>
      <c r="D35">
        <v>480000</v>
      </c>
      <c r="E35">
        <v>30000</v>
      </c>
      <c r="F35">
        <f>E35+D35+B35</f>
        <v>8510000</v>
      </c>
      <c r="G35">
        <f>F35/A35</f>
        <v>15759.259259259259</v>
      </c>
      <c r="H35" s="6"/>
    </row>
    <row r="36" spans="1:9" x14ac:dyDescent="0.25">
      <c r="A36">
        <v>380</v>
      </c>
      <c r="B36" s="7">
        <v>6700000</v>
      </c>
      <c r="C36">
        <f>B36/A36</f>
        <v>17631.57894736842</v>
      </c>
      <c r="D36">
        <v>402000</v>
      </c>
      <c r="E36">
        <v>30000</v>
      </c>
      <c r="F36">
        <f>E36+D36+B36</f>
        <v>7132000</v>
      </c>
      <c r="G36">
        <f>F36/A36</f>
        <v>18768.42105263158</v>
      </c>
      <c r="H36" s="6">
        <v>367</v>
      </c>
      <c r="I36" s="6">
        <f>B36/H36</f>
        <v>18256.130790190735</v>
      </c>
    </row>
    <row r="37" spans="1:9" x14ac:dyDescent="0.25">
      <c r="C37" t="e">
        <f>B37/A37</f>
        <v>#DIV/0!</v>
      </c>
      <c r="D37">
        <v>162000</v>
      </c>
      <c r="E37">
        <v>27000</v>
      </c>
      <c r="F37">
        <f>E37+D37+B37</f>
        <v>189000</v>
      </c>
      <c r="G37" t="e">
        <f>F37/A37</f>
        <v>#DIV/0!</v>
      </c>
      <c r="H37">
        <f>74+324</f>
        <v>398</v>
      </c>
      <c r="I37" s="6">
        <f>B37/H37</f>
        <v>0</v>
      </c>
    </row>
    <row r="38" spans="1:9" ht="15.75" x14ac:dyDescent="0.25">
      <c r="A38" s="25"/>
    </row>
    <row r="39" spans="1:9" ht="15.75" x14ac:dyDescent="0.25">
      <c r="A39" s="25"/>
    </row>
    <row r="40" spans="1:9" ht="15.75" x14ac:dyDescent="0.25">
      <c r="A40" s="25"/>
    </row>
    <row r="41" spans="1:9" ht="15.75" x14ac:dyDescent="0.25">
      <c r="A41" s="25"/>
    </row>
    <row r="42" spans="1:9" ht="15.75" x14ac:dyDescent="0.25">
      <c r="A42" s="25"/>
    </row>
    <row r="43" spans="1:9" ht="15.75" x14ac:dyDescent="0.25">
      <c r="A43" s="25"/>
    </row>
    <row r="44" spans="1:9" ht="15.75" x14ac:dyDescent="0.25">
      <c r="A44" s="25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8642C-7F02-4A02-B41A-A444067E1BF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753E0-8A35-42A5-8B55-0CC24CF39E6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D9B60-DFAE-4D12-B650-EAB0B0B0F77D}">
  <dimension ref="A1"/>
  <sheetViews>
    <sheetView workbookViewId="0">
      <selection activeCell="J1" sqref="J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2023-12-23T07:15:03Z</dcterms:modified>
</cp:coreProperties>
</file>