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SATISH S GHEGADMAL - SBI\"/>
    </mc:Choice>
  </mc:AlternateContent>
  <xr:revisionPtr revIDLastSave="0" documentId="13_ncr:1_{D1F1514F-F62D-4977-896A-64EF48411CC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28" i="4" l="1"/>
  <c r="G26" i="4"/>
  <c r="G27" i="4"/>
  <c r="G25" i="4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Q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Q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3" i="4" l="1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S32" i="4"/>
  <c r="W37" i="4" l="1"/>
  <c r="X36" i="4"/>
  <c r="W42" i="4"/>
  <c r="W38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<sst xmlns="http://schemas.openxmlformats.org/spreadsheetml/2006/main" count="51" uniqueCount="45">
  <si>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</si>
  <si>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</si>
  <si>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</si>
  <si>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</si>
  <si>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</si>
  <si>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</si>
  <si>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</si>
  <si>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</si>
  <si>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</si>
  <si>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</si>
  <si>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</si>
  <si>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</si>
  <si>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</si>
  <si>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</si>
  <si>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</si>
  <si>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</si>
  <si>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</si>
  <si>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</si>
  <si>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</si>
  <si>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</si>
  <si>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</si>
  <si>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</si>
  <si>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</si>
  <si>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</si>
  <si>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</si>
  <si>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</si>
  <si>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</si>
  <si>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</si>
  <si>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</si>
  <si>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</si>
  <si>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</si>
  <si>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</si>
  <si>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</si>
  <si>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</si>
  <si>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</si>
  <si>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</si>
  <si>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</si>
  <si>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</si>
  <si>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 xml:space="preserve"> As per Rera Cert</t>
  </si>
  <si>
    <t>Agree CA</t>
  </si>
  <si>
    <t>Balcony</t>
  </si>
  <si>
    <t>Service Slab</t>
  </si>
  <si>
    <t>CA</t>
  </si>
  <si>
    <t>rate on CA</t>
  </si>
  <si>
    <t>State Bank Of India ( RACPC Belapur ) - SATISH S GHEGADMAL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</si>
</sst>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3" fontId="11" fillId="0" borderId="1" xfId="0" applyNumberFormat="1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526330</xdr:colOff>
      <xdr:row>28</xdr:row>
      <xdr:rowOff>115034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11A42-13E9-4833-A780-FBE356B85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595130" cy="52585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19</xdr:col>
      <xdr:colOff>582638</xdr:colOff>
      <xdr:row>45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3ED258-FC5E-4742-AD30-E5E6003E1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555438" cy="7430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433580</xdr:colOff>
      <xdr:row>4</xdr:row>
      <xdr:rowOff>104775</xdr:rowOff>
    </xdr:from>
    <xdr:to>
      <xdr:col>22</xdr:col>
      <xdr:colOff>221601</xdr:colOff>
      <xdr:row>32</xdr:row>
      <xdr:rowOff>39211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10F8C6-79A3-4AE1-B2FD-437B854C6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2780" y="866775"/>
          <a:ext cx="11980021" cy="52684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430897</xdr:colOff>
      <xdr:row>38</xdr:row>
      <xdr:rowOff>29516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7BA405-BC02-437B-A1B7-E28A723AB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80497" cy="67446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21520</xdr:colOff>
      <xdr:row>54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29B127-1820-4B38-87D5-D3AA8AB75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699920" cy="8964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135581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07A924-4857-4B50-A370-9EE53EF5F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985181" cy="8964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412015</xdr:colOff>
      <xdr:row>47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2028F3-BBD3-40C8-8A4E-756081B65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480815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10" zoomScaleNormal="100" workbookViewId="0">
      <selection activeCell="V33" sqref="V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23.710937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10" t="e">
        <f t="shared" ref="F3:F8" si="4">ROUND((E3/B3),0)</f>
        <v>#DIV/0!</v>
      </c>
      <c r="G3" s="10" t="e">
        <f t="shared" ref="G3:G8" si="5">ROUND((E3/C3),0)</f>
        <v>#DIV/0!</v>
      </c>
      <c r="H3" s="10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1" t="s">
        <v>37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380</v>
      </c>
      <c r="C10" s="4">
        <f>B10*1.2</f>
        <v>456</v>
      </c>
      <c r="D10" s="4">
        <f t="shared" ref="D10:D19" si="23">C10*1.2</f>
        <v>547.19999999999993</v>
      </c>
      <c r="E10" s="5">
        <f t="shared" ref="E10:E19" si="24">R10</f>
        <v>2915000</v>
      </c>
      <c r="F10" s="10">
        <f t="shared" ref="F10:F19" si="25">ROUND((E10/B10),0)</f>
        <v>7671</v>
      </c>
      <c r="G10" s="10">
        <f t="shared" ref="G10:G19" si="26">ROUND((E10/C10),0)</f>
        <v>6393</v>
      </c>
      <c r="H10" s="10">
        <f t="shared" ref="H10:H19" si="27">ROUND((E10/D10),0)</f>
        <v>5327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380</v>
      </c>
      <c r="R10" s="2">
        <v>2915000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316</v>
      </c>
      <c r="C11" s="4">
        <f t="shared" ref="C11:C19" si="30">B11*1.2</f>
        <v>379.2</v>
      </c>
      <c r="D11" s="4">
        <f t="shared" si="23"/>
        <v>455.03999999999996</v>
      </c>
      <c r="E11" s="5">
        <f t="shared" si="24"/>
        <v>2600000</v>
      </c>
      <c r="F11" s="10">
        <f t="shared" si="25"/>
        <v>8228</v>
      </c>
      <c r="G11" s="10">
        <f t="shared" si="26"/>
        <v>6857</v>
      </c>
      <c r="H11" s="10">
        <f t="shared" si="27"/>
        <v>5714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316</v>
      </c>
      <c r="R11" s="2">
        <v>2600000</v>
      </c>
      <c r="S11" s="8"/>
      <c r="T11" s="8"/>
    </row>
    <row r="12" spans="1:20" s="45" customFormat="1" x14ac:dyDescent="0.25">
      <c r="A12" s="46">
        <f t="shared" si="21"/>
        <v>0</v>
      </c>
      <c r="B12" s="46">
        <f t="shared" si="22"/>
        <v>316</v>
      </c>
      <c r="C12" s="46">
        <f t="shared" si="30"/>
        <v>379.2</v>
      </c>
      <c r="D12" s="46">
        <f t="shared" si="23"/>
        <v>455.03999999999996</v>
      </c>
      <c r="E12" s="47">
        <f t="shared" si="24"/>
        <v>2399000</v>
      </c>
      <c r="F12" s="46">
        <f t="shared" si="25"/>
        <v>7592</v>
      </c>
      <c r="G12" s="46">
        <f t="shared" si="26"/>
        <v>6326</v>
      </c>
      <c r="H12" s="46">
        <f t="shared" si="27"/>
        <v>5272</v>
      </c>
      <c r="I12" s="46" t="e">
        <f>#REF!</f>
        <v>#REF!</v>
      </c>
      <c r="J12" s="46">
        <f t="shared" si="28"/>
        <v>0</v>
      </c>
      <c r="O12" s="45">
        <v>0</v>
      </c>
      <c r="P12" s="45">
        <f t="shared" si="29"/>
        <v>0</v>
      </c>
      <c r="Q12" s="45">
        <v>316</v>
      </c>
      <c r="R12" s="48">
        <v>2399000</v>
      </c>
    </row>
    <row r="13" spans="1:20" x14ac:dyDescent="0.25">
      <c r="A13" s="4">
        <f t="shared" si="21"/>
        <v>0</v>
      </c>
      <c r="B13" s="4">
        <f t="shared" si="22"/>
        <v>387.5</v>
      </c>
      <c r="C13" s="4">
        <f t="shared" si="30"/>
        <v>465</v>
      </c>
      <c r="D13" s="4">
        <f t="shared" si="23"/>
        <v>558</v>
      </c>
      <c r="E13" s="5">
        <f t="shared" si="24"/>
        <v>2465000</v>
      </c>
      <c r="F13" s="10">
        <f t="shared" si="25"/>
        <v>6361</v>
      </c>
      <c r="G13" s="10">
        <f t="shared" si="26"/>
        <v>5301</v>
      </c>
      <c r="H13" s="10">
        <f t="shared" si="27"/>
        <v>4418</v>
      </c>
      <c r="I13" s="4" t="e">
        <f>#REF!</f>
        <v>#REF!</v>
      </c>
      <c r="J13" s="4">
        <f t="shared" si="28"/>
        <v>0</v>
      </c>
      <c r="O13">
        <v>0</v>
      </c>
      <c r="P13">
        <v>465</v>
      </c>
      <c r="Q13">
        <f t="shared" si="29"/>
        <v>387.5</v>
      </c>
      <c r="R13" s="2">
        <v>2465000</v>
      </c>
      <c r="S13" s="8"/>
      <c r="T13" s="8"/>
    </row>
    <row r="14" spans="1:20" s="45" customFormat="1" x14ac:dyDescent="0.25">
      <c r="A14" s="46">
        <f t="shared" si="21"/>
        <v>0</v>
      </c>
      <c r="B14" s="46">
        <f t="shared" si="22"/>
        <v>385</v>
      </c>
      <c r="C14" s="46">
        <f t="shared" si="30"/>
        <v>462</v>
      </c>
      <c r="D14" s="46">
        <f t="shared" si="23"/>
        <v>554.4</v>
      </c>
      <c r="E14" s="47">
        <f t="shared" si="24"/>
        <v>2600000</v>
      </c>
      <c r="F14" s="46">
        <f t="shared" si="25"/>
        <v>6753</v>
      </c>
      <c r="G14" s="46">
        <f t="shared" si="26"/>
        <v>5628</v>
      </c>
      <c r="H14" s="46">
        <f t="shared" si="27"/>
        <v>4690</v>
      </c>
      <c r="I14" s="46" t="e">
        <f>#REF!</f>
        <v>#REF!</v>
      </c>
      <c r="J14" s="46">
        <f t="shared" si="28"/>
        <v>0</v>
      </c>
      <c r="O14" s="45">
        <v>0</v>
      </c>
      <c r="P14" s="45">
        <f t="shared" si="29"/>
        <v>0</v>
      </c>
      <c r="Q14" s="45">
        <v>385</v>
      </c>
      <c r="R14" s="48">
        <v>2600000</v>
      </c>
    </row>
    <row r="15" spans="1:20" x14ac:dyDescent="0.25">
      <c r="A15" s="4">
        <f t="shared" si="21"/>
        <v>0</v>
      </c>
      <c r="B15" s="4">
        <f t="shared" si="22"/>
        <v>393</v>
      </c>
      <c r="C15" s="4">
        <f t="shared" si="30"/>
        <v>471.59999999999997</v>
      </c>
      <c r="D15" s="4">
        <f t="shared" si="23"/>
        <v>565.91999999999996</v>
      </c>
      <c r="E15" s="5">
        <f t="shared" si="24"/>
        <v>2550000</v>
      </c>
      <c r="F15" s="10">
        <f t="shared" si="25"/>
        <v>6489</v>
      </c>
      <c r="G15" s="10">
        <f t="shared" si="26"/>
        <v>5407</v>
      </c>
      <c r="H15" s="10">
        <f t="shared" si="27"/>
        <v>4506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393</v>
      </c>
      <c r="R15" s="2">
        <v>2550000</v>
      </c>
      <c r="S15" s="8"/>
      <c r="T15" s="8"/>
    </row>
    <row r="16" spans="1:20" s="45" customFormat="1" x14ac:dyDescent="0.25">
      <c r="A16" s="46">
        <f t="shared" si="21"/>
        <v>0</v>
      </c>
      <c r="B16" s="46">
        <f t="shared" si="22"/>
        <v>487.5</v>
      </c>
      <c r="C16" s="46">
        <f t="shared" si="30"/>
        <v>585</v>
      </c>
      <c r="D16" s="46">
        <f t="shared" si="23"/>
        <v>702</v>
      </c>
      <c r="E16" s="47">
        <f t="shared" si="24"/>
        <v>2424000</v>
      </c>
      <c r="F16" s="46">
        <f t="shared" si="25"/>
        <v>4972</v>
      </c>
      <c r="G16" s="46">
        <f t="shared" si="26"/>
        <v>4144</v>
      </c>
      <c r="H16" s="46">
        <f t="shared" si="27"/>
        <v>3453</v>
      </c>
      <c r="I16" s="46" t="e">
        <f>#REF!</f>
        <v>#REF!</v>
      </c>
      <c r="J16" s="46">
        <f t="shared" si="28"/>
        <v>0</v>
      </c>
      <c r="O16" s="45">
        <v>0</v>
      </c>
      <c r="P16" s="45">
        <v>585</v>
      </c>
      <c r="Q16" s="45">
        <f t="shared" si="29"/>
        <v>487.5</v>
      </c>
      <c r="R16" s="48">
        <v>2424000</v>
      </c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6400</v>
      </c>
      <c r="X20" s="21" t="s">
        <v>43</v>
      </c>
    </row>
    <row r="21" spans="1:25" ht="38.25" customHeight="1" x14ac:dyDescent="0.25">
      <c r="Q21" s="45"/>
      <c r="S21" s="11"/>
      <c r="T21" s="11"/>
      <c r="U21" s="22" t="s">
        <v>14</v>
      </c>
      <c r="V21" s="19"/>
      <c r="W21" s="20">
        <v>2500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3900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-3</v>
      </c>
      <c r="X24" s="26">
        <v>2023</v>
      </c>
    </row>
    <row r="25" spans="1:25" ht="15.75" x14ac:dyDescent="0.25">
      <c r="E25" t="s">
        <v>39</v>
      </c>
      <c r="F25" s="7">
        <v>29.94</v>
      </c>
      <c r="G25">
        <f>F25*10.764</f>
        <v>322.27415999999999</v>
      </c>
      <c r="S25" s="11"/>
      <c r="T25" s="11"/>
      <c r="U25" s="18" t="s">
        <v>18</v>
      </c>
      <c r="V25" s="24"/>
      <c r="W25" s="25">
        <f>W26-W24</f>
        <v>63</v>
      </c>
      <c r="X25" s="25">
        <v>2026</v>
      </c>
      <c r="Y25" t="s">
        <v>38</v>
      </c>
    </row>
    <row r="26" spans="1:25" ht="15.75" x14ac:dyDescent="0.25">
      <c r="E26" t="s">
        <v>40</v>
      </c>
      <c r="F26" s="7">
        <v>4.12</v>
      </c>
      <c r="G26">
        <f t="shared" ref="G26:G27" si="31">F26*10.764</f>
        <v>44.347679999999997</v>
      </c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E27" t="s">
        <v>41</v>
      </c>
      <c r="F27" s="7">
        <v>1.57</v>
      </c>
      <c r="G27">
        <f t="shared" si="31"/>
        <v>16.899480000000001</v>
      </c>
      <c r="P27" s="42" t="s">
        <v>44</v>
      </c>
      <c r="Q27" s="42"/>
      <c r="R27" s="42"/>
      <c r="S27" s="42"/>
      <c r="T27" s="43"/>
      <c r="U27" s="22" t="s">
        <v>20</v>
      </c>
      <c r="V27" s="24"/>
      <c r="W27" s="25">
        <v>0</v>
      </c>
      <c r="X27" s="25"/>
    </row>
    <row r="28" spans="1:25" ht="15.75" x14ac:dyDescent="0.25">
      <c r="G28">
        <f>SUM(G25:G27)</f>
        <v>383.52132</v>
      </c>
      <c r="U28" s="18"/>
      <c r="V28" s="27"/>
      <c r="W28" s="28">
        <f>W27%</f>
        <v>0</v>
      </c>
      <c r="X28" s="28"/>
    </row>
    <row r="29" spans="1:25" ht="15.75" x14ac:dyDescent="0.25">
      <c r="P29" s="15" t="s">
        <v>31</v>
      </c>
      <c r="Q29" s="15" t="s">
        <v>32</v>
      </c>
      <c r="R29" s="15" t="s">
        <v>33</v>
      </c>
      <c r="S29" s="15" t="s">
        <v>34</v>
      </c>
      <c r="T29" s="13"/>
      <c r="U29" s="18" t="s">
        <v>21</v>
      </c>
      <c r="V29" s="19"/>
      <c r="W29" s="20">
        <f>W23*W28</f>
        <v>0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2500</v>
      </c>
      <c r="X30" s="23"/>
    </row>
    <row r="31" spans="1:25" ht="15.75" x14ac:dyDescent="0.25">
      <c r="R31" s="6" t="s">
        <v>34</v>
      </c>
      <c r="S31" s="17">
        <f>SUM(S30:S30)</f>
        <v>0</v>
      </c>
      <c r="U31" s="18" t="s">
        <v>15</v>
      </c>
      <c r="V31" s="19"/>
      <c r="W31" s="20">
        <f>W22</f>
        <v>3900</v>
      </c>
      <c r="X31" s="23"/>
    </row>
    <row r="32" spans="1:25" ht="15.75" x14ac:dyDescent="0.25">
      <c r="R32" s="6" t="s">
        <v>25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35</v>
      </c>
      <c r="S33" s="17">
        <f>S31*80%</f>
        <v>0</v>
      </c>
      <c r="U33" s="29" t="s">
        <v>23</v>
      </c>
      <c r="V33" s="30"/>
      <c r="W33" s="21">
        <f>W31+W30</f>
        <v>6400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42</v>
      </c>
      <c r="V35" s="31"/>
      <c r="W35" s="26">
        <v>384</v>
      </c>
      <c r="X35" s="25"/>
    </row>
    <row r="36" spans="15:24" ht="15.75" x14ac:dyDescent="0.25">
      <c r="P36" s="14" t="s">
        <v>30</v>
      </c>
      <c r="S36" s="11"/>
      <c r="T36" s="12"/>
      <c r="U36" s="18" t="s">
        <v>24</v>
      </c>
      <c r="V36" s="32"/>
      <c r="W36" s="33">
        <f>W33*W35+X37</f>
        <v>2457600</v>
      </c>
      <c r="X36" s="44">
        <f>W36*0.9</f>
        <v>2211840</v>
      </c>
    </row>
    <row r="37" spans="15:24" ht="15.75" x14ac:dyDescent="0.25">
      <c r="S37" s="12"/>
      <c r="T37" s="11"/>
      <c r="U37" s="18" t="s">
        <v>25</v>
      </c>
      <c r="V37" s="24"/>
      <c r="W37" s="34">
        <f>W36*0.9</f>
        <v>2211840</v>
      </c>
      <c r="X37" s="35"/>
    </row>
    <row r="38" spans="15:24" ht="15.75" x14ac:dyDescent="0.25">
      <c r="S38" s="11"/>
      <c r="T38" s="11"/>
      <c r="U38" s="18" t="s">
        <v>26</v>
      </c>
      <c r="V38" s="24"/>
      <c r="W38" s="34">
        <f>W36*0.8</f>
        <v>1966080</v>
      </c>
      <c r="X38" s="34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6"/>
      <c r="X39" s="25"/>
    </row>
    <row r="40" spans="15:24" ht="15.75" x14ac:dyDescent="0.25">
      <c r="U40" s="37" t="s">
        <v>27</v>
      </c>
      <c r="V40" s="38"/>
      <c r="W40" s="39">
        <f>W21*W35</f>
        <v>960000</v>
      </c>
      <c r="X40" s="39"/>
    </row>
    <row r="41" spans="15:24" ht="15.75" x14ac:dyDescent="0.25">
      <c r="U41" s="18" t="s">
        <v>28</v>
      </c>
      <c r="V41" s="24"/>
      <c r="W41" s="36"/>
      <c r="X41" s="36"/>
    </row>
    <row r="42" spans="15:24" ht="15.75" x14ac:dyDescent="0.25">
      <c r="U42" s="40" t="s">
        <v>29</v>
      </c>
      <c r="V42" s="36"/>
      <c r="W42" s="34">
        <f>W36*0.025/12</f>
        <v>5120</v>
      </c>
      <c r="X42" s="34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2023-12-21T06:35:04Z</dcterms:modified>
</cp:coreProperties>
</file>