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635" tabRatio="932" activeTab="3"/>
  </bookViews>
  <sheets>
    <sheet name="Depreciation" sheetId="25" r:id="rId1"/>
    <sheet name="Sale plan" sheetId="24" r:id="rId2"/>
    <sheet name=" Measurment" sheetId="38" r:id="rId3"/>
    <sheet name="Calculation" sheetId="23" r:id="rId4"/>
    <sheet name="20-20" sheetId="4" r:id="rId5"/>
    <sheet name="Sheet1" sheetId="13" r:id="rId6"/>
    <sheet name="Sheet2" sheetId="30" r:id="rId7"/>
    <sheet name="Sheet3" sheetId="31" r:id="rId8"/>
    <sheet name="Sheet4" sheetId="37" r:id="rId9"/>
    <sheet name="Sheet5" sheetId="39" r:id="rId10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25"/>
  <c r="E21" i="38"/>
  <c r="E19"/>
  <c r="E17"/>
  <c r="E14"/>
  <c r="E13"/>
  <c r="E5"/>
  <c r="E6"/>
  <c r="E7"/>
  <c r="E8"/>
  <c r="E9"/>
  <c r="E10"/>
  <c r="E11"/>
  <c r="E12"/>
  <c r="E18"/>
  <c r="E20"/>
  <c r="E4"/>
  <c r="E15" s="1"/>
  <c r="Q7" i="4" l="1"/>
  <c r="Q6"/>
  <c r="Q5"/>
  <c r="Q4"/>
  <c r="N8" i="24"/>
  <c r="N7"/>
  <c r="N6"/>
  <c r="N5"/>
  <c r="I23" i="4" l="1"/>
  <c r="O29" i="24"/>
  <c r="P2" i="4"/>
  <c r="P3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E5"/>
  <c r="P6" i="4"/>
  <c r="P7"/>
  <c r="P19" l="1"/>
  <c r="Q19" s="1"/>
  <c r="P8"/>
  <c r="Q8" s="1"/>
  <c r="P9"/>
  <c r="Q9" s="1"/>
  <c r="Q10"/>
  <c r="P10"/>
  <c r="D23" i="23"/>
  <c r="C5"/>
  <c r="B2" i="4" l="1"/>
  <c r="C2" s="1"/>
  <c r="D2" s="1"/>
  <c r="B3"/>
  <c r="C3" s="1"/>
  <c r="D3" s="1"/>
  <c r="B4"/>
  <c r="C4" s="1"/>
  <c r="D4" s="1"/>
  <c r="B5"/>
  <c r="C5" s="1"/>
  <c r="D5" s="1"/>
  <c r="B6"/>
  <c r="C6" s="1"/>
  <c r="D6" s="1"/>
  <c r="B7"/>
  <c r="C7" s="1"/>
  <c r="D7" s="1"/>
  <c r="B8"/>
  <c r="C8" s="1"/>
  <c r="D8" s="1"/>
  <c r="B9"/>
  <c r="C9" s="1"/>
  <c r="D9" s="1"/>
  <c r="B10"/>
  <c r="C10" s="1"/>
  <c r="D10" s="1"/>
  <c r="P11"/>
  <c r="Q11" s="1"/>
  <c r="B11" s="1"/>
  <c r="C11" s="1"/>
  <c r="D11" s="1"/>
  <c r="P12"/>
  <c r="Q12" s="1"/>
  <c r="B12" s="1"/>
  <c r="C12" s="1"/>
  <c r="D12" s="1"/>
  <c r="P13"/>
  <c r="Q13" s="1"/>
  <c r="B13" s="1"/>
  <c r="C13" s="1"/>
  <c r="D13" s="1"/>
  <c r="N13" i="24"/>
  <c r="F2"/>
  <c r="H2" s="1"/>
  <c r="E2"/>
  <c r="G2" s="1"/>
  <c r="J5" i="4"/>
  <c r="J6"/>
  <c r="J8"/>
  <c r="J2"/>
  <c r="I2"/>
  <c r="G31"/>
  <c r="N18" i="24"/>
  <c r="N17"/>
  <c r="N16"/>
  <c r="N12"/>
  <c r="P15" i="4"/>
  <c r="Q15" s="1"/>
  <c r="B15" s="1"/>
  <c r="C15" s="1"/>
  <c r="D15" s="1"/>
  <c r="J15"/>
  <c r="I15"/>
  <c r="E15"/>
  <c r="A15"/>
  <c r="P14"/>
  <c r="Q14" s="1"/>
  <c r="B14" s="1"/>
  <c r="C14" s="1"/>
  <c r="D14" s="1"/>
  <c r="J14"/>
  <c r="I14"/>
  <c r="E14"/>
  <c r="A14"/>
  <c r="J13"/>
  <c r="I13"/>
  <c r="E13"/>
  <c r="A13"/>
  <c r="J12"/>
  <c r="I12"/>
  <c r="E12"/>
  <c r="A12"/>
  <c r="J11"/>
  <c r="I11"/>
  <c r="E11"/>
  <c r="A11"/>
  <c r="J10"/>
  <c r="I10"/>
  <c r="E10"/>
  <c r="A10"/>
  <c r="J9"/>
  <c r="I9"/>
  <c r="E9"/>
  <c r="A9"/>
  <c r="I8"/>
  <c r="E8"/>
  <c r="A8"/>
  <c r="J7"/>
  <c r="I7"/>
  <c r="E7"/>
  <c r="A7"/>
  <c r="I6"/>
  <c r="E6"/>
  <c r="A6"/>
  <c r="I5"/>
  <c r="E5"/>
  <c r="A5"/>
  <c r="J4"/>
  <c r="I4"/>
  <c r="E4"/>
  <c r="A4"/>
  <c r="J3"/>
  <c r="I3"/>
  <c r="E3"/>
  <c r="A3"/>
  <c r="E2"/>
  <c r="A2"/>
  <c r="H32" l="1"/>
  <c r="I31"/>
  <c r="I2" i="24"/>
  <c r="G34" i="4"/>
  <c r="H4"/>
  <c r="H11"/>
  <c r="H15"/>
  <c r="H2"/>
  <c r="H6"/>
  <c r="H9"/>
  <c r="H13"/>
  <c r="H5"/>
  <c r="H8"/>
  <c r="H12"/>
  <c r="H3"/>
  <c r="H7"/>
  <c r="H10"/>
  <c r="H14"/>
  <c r="F2"/>
  <c r="F3"/>
  <c r="F4"/>
  <c r="F5"/>
  <c r="F6"/>
  <c r="F7"/>
  <c r="F8"/>
  <c r="F9"/>
  <c r="F10"/>
  <c r="F11"/>
  <c r="F12"/>
  <c r="F13"/>
  <c r="F14"/>
  <c r="F15"/>
  <c r="G2"/>
  <c r="G3"/>
  <c r="G5"/>
  <c r="G6"/>
  <c r="G7"/>
  <c r="G8"/>
  <c r="G9"/>
  <c r="G10"/>
  <c r="G11"/>
  <c r="G12"/>
  <c r="G13"/>
  <c r="G14"/>
  <c r="G15"/>
  <c r="G4"/>
  <c r="G36" l="1"/>
  <c r="H34"/>
  <c r="G35"/>
  <c r="F30" i="24"/>
  <c r="H30" s="1"/>
  <c r="E30"/>
  <c r="G30" s="1"/>
  <c r="I30" s="1"/>
  <c r="H29"/>
  <c r="G29"/>
  <c r="I29" s="1"/>
  <c r="F29"/>
  <c r="E29"/>
  <c r="G28"/>
  <c r="F28"/>
  <c r="I28" s="1"/>
  <c r="E28"/>
  <c r="H28" s="1"/>
  <c r="H27"/>
  <c r="G27"/>
  <c r="F27"/>
  <c r="I27" s="1"/>
  <c r="E27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19" l="1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7"/>
  <c r="C8" s="1"/>
  <c r="C6"/>
  <c r="C14"/>
  <c r="C10" l="1"/>
  <c r="C11" s="1"/>
  <c r="C12" s="1"/>
  <c r="C13" s="1"/>
  <c r="C16" s="1"/>
  <c r="C19" s="1"/>
  <c r="C25" l="1"/>
  <c r="C20"/>
  <c r="B20" s="1"/>
  <c r="C21"/>
  <c r="J19" i="4" l="1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7"/>
  <c r="H17" s="1"/>
  <c r="D18"/>
  <c r="H18" s="1"/>
  <c r="D16"/>
  <c r="H16" s="1"/>
</calcChain>
</file>

<file path=xl/sharedStrings.xml><?xml version="1.0" encoding="utf-8"?>
<sst xmlns="http://schemas.openxmlformats.org/spreadsheetml/2006/main" count="150" uniqueCount="111">
  <si>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</si>
  <si>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</si>
  <si>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</si>
  <si>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</si>
  <si>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</si>
  <si>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</si>
  <si>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</si>
  <si>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</si>
  <si>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</si>
  <si>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</si>
  <si>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</si>
  <si>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</si>
  <si>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</si>
  <si>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</si>
  <si>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</si>
  <si>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</si>
  <si>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</si>
  <si>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</si>
  <si>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</si>
  <si>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</si>
  <si>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</si>
  <si>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</si>
  <si>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</si>
  <si>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</si>
  <si>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</si>
  <si>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</si>
  <si>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</si>
  <si>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</si>
  <si>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</si>
  <si>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</si>
  <si>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</si>
  <si>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</si>
  <si>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</si>
  <si>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</si>
  <si>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</si>
  <si>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</si>
  <si>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</si>
  <si>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</si>
  <si>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</si>
  <si>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</si>
  <si>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</si>
  <si>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</si>
  <si>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</si>
  <si>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</si>
  <si>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</si>
  <si>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</si>
  <si>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</si>
  <si>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</si>
  <si>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</si>
  <si>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</si>
  <si>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</si>
  <si>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</si>
  <si>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</si>
  <si>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</si>
  <si>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</si>
  <si>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</si>
  <si>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</si>
  <si>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</si>
  <si>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</si>
  <si>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</si>
  <si>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</si>
  <si>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</si>
  <si>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</si>
  <si>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</si>
  <si>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</si>
  <si>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</si>
  <si>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</si>
  <si>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</si>
  <si>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</si>
  <si>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</si>
  <si>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</si>
  <si>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</si>
  <si>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</si>
  <si>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</si>
  <si>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</si>
  <si>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</si>
  <si>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</si>
  <si>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</si>
  <si>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</si>
  <si>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</si>
  <si>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</si>
  <si>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</si>
  <si>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</si>
  <si>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</si>
  <si>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</si>
  <si>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</si>
  <si>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</si>
  <si>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</si>
  <si>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</si>
  <si>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</si>
  <si>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</si>
  <si>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</si>
  <si>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</si>
  <si>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</si>
  <si>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</si>
  <si>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rate on CA</t>
  </si>
  <si>
    <t>CA</t>
  </si>
  <si>
    <t>Total CA</t>
  </si>
  <si>
    <t xml:space="preserve">As per Agreement  dated </t>
  </si>
  <si>
    <t>Actual</t>
  </si>
  <si>
    <t>Living</t>
  </si>
  <si>
    <t>Bed 1</t>
  </si>
  <si>
    <t>Bed2</t>
  </si>
  <si>
    <t>Toilet</t>
  </si>
  <si>
    <t>Passage</t>
  </si>
  <si>
    <t>Balcony 2</t>
  </si>
  <si>
    <t>Balcony 3</t>
  </si>
  <si>
    <t>Bed</t>
  </si>
  <si>
    <t>kitchen</t>
  </si>
  <si>
    <t>dining</t>
  </si>
  <si>
    <t xml:space="preserve"> 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</si>
</sst>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8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2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17" fillId="2" borderId="0" xfId="0" applyFont="1" applyFill="1"/>
    <xf numFmtId="0" fontId="17" fillId="0" borderId="0" xfId="0" applyFont="1" applyFill="1"/>
    <xf numFmtId="0" fontId="0" fillId="0" borderId="0" xfId="0" applyFill="1"/>
    <xf numFmtId="0" fontId="1" fillId="0" borderId="0" xfId="0" applyFont="1" applyFill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238125</xdr:colOff>
      <xdr:row>18</xdr:row>
      <xdr:rowOff>47625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5724525" cy="347662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238125</xdr:colOff>
      <xdr:row>19</xdr:row>
      <xdr:rowOff>104775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5724525" cy="37242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247650</xdr:colOff>
      <xdr:row>16</xdr:row>
      <xdr:rowOff>180975</xdr:rowOff>
    </xdr:to>
    <xdr:pic>
      <xdr:nvPicPr>
        <xdr:cNvPr id="716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5734050" cy="32289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390525</xdr:colOff>
      <xdr:row>28</xdr:row>
      <xdr:rowOff>9525</xdr:rowOff>
    </xdr:to>
    <xdr:pic>
      <xdr:nvPicPr>
        <xdr:cNvPr id="819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8924925" cy="53435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E13" sqref="E13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37035</v>
      </c>
      <c r="F2" s="71"/>
      <c r="G2" s="119" t="s">
        <v>77</v>
      </c>
      <c r="H2" s="120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35000</v>
      </c>
      <c r="D3" s="40"/>
      <c r="E3" s="40"/>
      <c r="F3" s="40"/>
      <c r="G3" s="77" t="s">
        <v>78</v>
      </c>
      <c r="H3" s="78" t="s">
        <v>79</v>
      </c>
      <c r="I3" s="79"/>
      <c r="J3" s="71"/>
      <c r="K3" s="80" t="s">
        <v>80</v>
      </c>
      <c r="L3" s="81"/>
      <c r="M3" s="71"/>
      <c r="N3" s="82" t="s">
        <v>81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78</v>
      </c>
      <c r="O4" s="90" t="s">
        <v>79</v>
      </c>
      <c r="P4" s="91"/>
      <c r="Q4" s="71"/>
      <c r="R4" s="71"/>
      <c r="S4" s="71"/>
    </row>
    <row r="5" spans="1:19" ht="15.75" thickBot="1">
      <c r="A5" s="71"/>
      <c r="B5" s="40" t="s">
        <v>82</v>
      </c>
      <c r="C5" s="55">
        <f>C3+C4</f>
        <v>35000</v>
      </c>
      <c r="D5" s="56" t="s">
        <v>61</v>
      </c>
      <c r="E5" s="57">
        <f>ROUND(C5/10.764,0)</f>
        <v>3252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83</v>
      </c>
      <c r="C6" s="51">
        <v>13500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84</v>
      </c>
      <c r="C7" s="55">
        <f>C5-C6</f>
        <v>21500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85</v>
      </c>
      <c r="C8" s="97"/>
      <c r="D8" s="98">
        <f>1-C8</f>
        <v>1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86</v>
      </c>
      <c r="C9" s="71"/>
      <c r="D9" s="55">
        <f>ROUND(C7*D8,0)</f>
        <v>21500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87</v>
      </c>
      <c r="C10" s="55">
        <f>C6+D9</f>
        <v>35000</v>
      </c>
      <c r="D10" s="56" t="s">
        <v>61</v>
      </c>
      <c r="E10" s="57">
        <f>ROUND(C10/10.764,0)</f>
        <v>3252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0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/>
      <c r="D13" s="60"/>
      <c r="E13" s="71" t="s">
        <v>110</v>
      </c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0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88</v>
      </c>
      <c r="C15" s="46">
        <f>60-C14</f>
        <v>60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/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71">
        <v>1197</v>
      </c>
      <c r="D17" s="71">
        <f>E10*C17</f>
        <v>3892644</v>
      </c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21"/>
      <c r="L1" s="121"/>
      <c r="M1" s="121"/>
      <c r="N1" s="121"/>
      <c r="O1" s="121"/>
      <c r="P1" s="121"/>
      <c r="Q1" s="121"/>
      <c r="R1" s="121"/>
    </row>
    <row r="2" spans="1:23" ht="16.5">
      <c r="A2" s="37">
        <v>10</v>
      </c>
      <c r="B2" s="37">
        <v>4.5</v>
      </c>
      <c r="C2" s="37">
        <v>9</v>
      </c>
      <c r="D2" s="37">
        <v>0</v>
      </c>
      <c r="E2" s="38">
        <f t="shared" ref="E2" si="0">B2/12</f>
        <v>0.375</v>
      </c>
      <c r="F2" s="38">
        <f t="shared" ref="F2" si="1">D2/12</f>
        <v>0</v>
      </c>
      <c r="G2" s="38">
        <f t="shared" ref="G2" si="2">A2+E2</f>
        <v>10.375</v>
      </c>
      <c r="H2" s="38">
        <f t="shared" ref="H2" si="3">C2+F2</f>
        <v>9</v>
      </c>
      <c r="I2" s="39">
        <f t="shared" ref="I2" si="4">G2*H2</f>
        <v>93.375</v>
      </c>
      <c r="J2" s="39">
        <f>I2</f>
        <v>93.375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15</v>
      </c>
      <c r="B3" s="37">
        <v>0</v>
      </c>
      <c r="C3" s="37">
        <v>9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15</v>
      </c>
      <c r="H3" s="38">
        <f t="shared" ref="H3:H30" si="8">C3+F3</f>
        <v>9</v>
      </c>
      <c r="I3" s="39">
        <f t="shared" ref="I3:I22" si="9">G3*H3</f>
        <v>135</v>
      </c>
      <c r="J3" s="39">
        <f>J2+I3</f>
        <v>228.375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8</v>
      </c>
      <c r="B4" s="37">
        <v>0</v>
      </c>
      <c r="C4" s="37">
        <v>7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8</v>
      </c>
      <c r="H4" s="38">
        <f t="shared" si="8"/>
        <v>7</v>
      </c>
      <c r="I4" s="39">
        <f t="shared" si="9"/>
        <v>56</v>
      </c>
      <c r="J4" s="39">
        <f t="shared" ref="J4:J30" si="10">J3+I4</f>
        <v>284.375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3</v>
      </c>
      <c r="B5" s="37">
        <v>0</v>
      </c>
      <c r="C5" s="37">
        <v>11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3</v>
      </c>
      <c r="H5" s="38">
        <f t="shared" si="8"/>
        <v>11</v>
      </c>
      <c r="I5" s="39">
        <f t="shared" si="9"/>
        <v>33</v>
      </c>
      <c r="J5" s="39">
        <f t="shared" si="10"/>
        <v>317.375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3</v>
      </c>
      <c r="B6" s="37">
        <v>6</v>
      </c>
      <c r="C6" s="37">
        <v>7</v>
      </c>
      <c r="D6" s="37">
        <v>0</v>
      </c>
      <c r="E6" s="38">
        <f t="shared" si="5"/>
        <v>0.5</v>
      </c>
      <c r="F6" s="38">
        <f t="shared" si="6"/>
        <v>0</v>
      </c>
      <c r="G6" s="38">
        <f t="shared" si="7"/>
        <v>3.5</v>
      </c>
      <c r="H6" s="38">
        <f t="shared" si="8"/>
        <v>7</v>
      </c>
      <c r="I6" s="39">
        <f t="shared" si="9"/>
        <v>24.5</v>
      </c>
      <c r="J6" s="39">
        <f t="shared" si="10"/>
        <v>341.875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341.875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341.875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341.875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341.875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341.875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341.875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341.875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341.875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341.875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341.875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341.875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341.875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341.875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341.875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341.875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341.875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341.875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341.875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341.875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341.875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341.875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341.875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341.875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341.875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2:O21"/>
  <sheetViews>
    <sheetView topLeftCell="B1" workbookViewId="0">
      <selection activeCell="B21" sqref="B21"/>
    </sheetView>
  </sheetViews>
  <sheetFormatPr defaultRowHeight="15"/>
  <cols>
    <col min="2" max="2" width="14.7109375" customWidth="1"/>
  </cols>
  <sheetData>
    <row r="2" spans="2:15" ht="18.75">
      <c r="B2" s="115" t="s">
        <v>99</v>
      </c>
      <c r="K2" s="116"/>
    </row>
    <row r="4" spans="2:15">
      <c r="B4" s="71" t="s">
        <v>100</v>
      </c>
      <c r="C4">
        <v>15.4</v>
      </c>
      <c r="D4">
        <v>11.4</v>
      </c>
      <c r="E4">
        <f>D4*C4</f>
        <v>175.56</v>
      </c>
    </row>
    <row r="5" spans="2:15">
      <c r="B5" s="16" t="s">
        <v>101</v>
      </c>
      <c r="C5" s="16">
        <v>10.3</v>
      </c>
      <c r="D5" s="16">
        <v>13.2</v>
      </c>
      <c r="E5" s="16">
        <f t="shared" ref="E5:E18" si="0">D5*C5</f>
        <v>135.96</v>
      </c>
      <c r="F5" s="4"/>
      <c r="G5" s="4"/>
      <c r="J5" s="71"/>
    </row>
    <row r="6" spans="2:15">
      <c r="B6" s="16" t="s">
        <v>102</v>
      </c>
      <c r="C6" s="16">
        <v>10</v>
      </c>
      <c r="D6" s="16">
        <v>10.5</v>
      </c>
      <c r="E6" s="16">
        <f t="shared" si="0"/>
        <v>105</v>
      </c>
      <c r="F6" s="4"/>
      <c r="G6" s="4"/>
      <c r="J6" s="71"/>
      <c r="M6" s="71"/>
    </row>
    <row r="7" spans="2:15">
      <c r="B7" s="16" t="s">
        <v>107</v>
      </c>
      <c r="C7" s="16">
        <v>9.9</v>
      </c>
      <c r="D7" s="16">
        <v>14.4</v>
      </c>
      <c r="E7" s="16">
        <f t="shared" si="0"/>
        <v>142.56</v>
      </c>
      <c r="F7" s="4"/>
      <c r="G7" s="4"/>
      <c r="J7" s="71"/>
      <c r="M7" s="71"/>
    </row>
    <row r="8" spans="2:15">
      <c r="B8" s="16" t="s">
        <v>108</v>
      </c>
      <c r="C8" s="16">
        <v>10</v>
      </c>
      <c r="D8" s="16">
        <v>9.6</v>
      </c>
      <c r="E8" s="16">
        <f t="shared" si="0"/>
        <v>96</v>
      </c>
      <c r="F8" s="4"/>
      <c r="G8" s="4"/>
      <c r="J8" s="71"/>
      <c r="M8" s="71"/>
    </row>
    <row r="9" spans="2:15">
      <c r="B9" s="16" t="s">
        <v>109</v>
      </c>
      <c r="C9" s="16">
        <v>10</v>
      </c>
      <c r="D9" s="16">
        <v>12.1</v>
      </c>
      <c r="E9" s="16">
        <f t="shared" si="0"/>
        <v>121</v>
      </c>
      <c r="F9" s="4"/>
      <c r="G9" s="4"/>
      <c r="J9" s="71"/>
      <c r="M9" s="71"/>
    </row>
    <row r="10" spans="2:15">
      <c r="B10" s="16" t="s">
        <v>103</v>
      </c>
      <c r="C10" s="16">
        <v>6.6</v>
      </c>
      <c r="D10" s="16">
        <v>4</v>
      </c>
      <c r="E10" s="16">
        <f t="shared" si="0"/>
        <v>26.4</v>
      </c>
      <c r="F10" s="4"/>
      <c r="G10" s="4"/>
      <c r="M10" s="71"/>
    </row>
    <row r="11" spans="2:15">
      <c r="B11" s="16" t="s">
        <v>103</v>
      </c>
      <c r="C11" s="16">
        <v>8</v>
      </c>
      <c r="D11" s="16">
        <v>4.3</v>
      </c>
      <c r="E11" s="16">
        <f t="shared" si="0"/>
        <v>34.4</v>
      </c>
      <c r="F11" s="4"/>
      <c r="G11" s="4"/>
      <c r="M11" s="71"/>
      <c r="O11" s="117"/>
    </row>
    <row r="12" spans="2:15">
      <c r="B12" s="16" t="s">
        <v>104</v>
      </c>
      <c r="C12" s="16">
        <v>8</v>
      </c>
      <c r="D12" s="16">
        <v>4.2</v>
      </c>
      <c r="E12" s="16">
        <f t="shared" si="0"/>
        <v>33.6</v>
      </c>
      <c r="F12" s="4"/>
      <c r="G12" s="4"/>
      <c r="J12" s="71"/>
      <c r="M12" s="71"/>
    </row>
    <row r="13" spans="2:15">
      <c r="B13" s="16" t="s">
        <v>104</v>
      </c>
      <c r="C13" s="16">
        <v>4.2</v>
      </c>
      <c r="D13" s="16">
        <v>3.5</v>
      </c>
      <c r="E13" s="16">
        <f t="shared" ref="E13:E16" si="1">D13*C13</f>
        <v>14.700000000000001</v>
      </c>
      <c r="F13" s="4"/>
      <c r="G13" s="4"/>
    </row>
    <row r="14" spans="2:15">
      <c r="B14" s="16" t="s">
        <v>104</v>
      </c>
      <c r="C14" s="16">
        <v>8</v>
      </c>
      <c r="D14" s="16">
        <v>4.2</v>
      </c>
      <c r="E14" s="16">
        <f t="shared" si="1"/>
        <v>33.6</v>
      </c>
      <c r="F14" s="4"/>
      <c r="G14" s="4"/>
    </row>
    <row r="15" spans="2:15">
      <c r="B15" s="16"/>
      <c r="C15" s="16"/>
      <c r="D15" s="16"/>
      <c r="E15" s="16">
        <f>SUM(E4:E14)</f>
        <v>918.78</v>
      </c>
      <c r="F15" s="4"/>
      <c r="G15" s="4"/>
    </row>
    <row r="16" spans="2:15">
      <c r="F16" s="4"/>
      <c r="G16" s="4"/>
    </row>
    <row r="17" spans="2:7">
      <c r="B17" s="16" t="s">
        <v>105</v>
      </c>
      <c r="C17" s="16">
        <v>11.4</v>
      </c>
      <c r="D17" s="16">
        <v>3.9</v>
      </c>
      <c r="E17" s="16">
        <f>D17*C17</f>
        <v>44.46</v>
      </c>
      <c r="F17" s="4"/>
      <c r="G17" s="4"/>
    </row>
    <row r="18" spans="2:7">
      <c r="B18" s="16" t="s">
        <v>105</v>
      </c>
      <c r="C18" s="16">
        <v>14.7</v>
      </c>
      <c r="D18" s="16">
        <v>4.4000000000000004</v>
      </c>
      <c r="E18" s="16">
        <f>D18*C18</f>
        <v>64.680000000000007</v>
      </c>
      <c r="F18" s="4"/>
      <c r="G18" s="4"/>
    </row>
    <row r="19" spans="2:7">
      <c r="B19" s="16" t="s">
        <v>105</v>
      </c>
      <c r="C19" s="16">
        <v>11.4</v>
      </c>
      <c r="D19" s="16">
        <v>4.4000000000000004</v>
      </c>
      <c r="E19" s="16">
        <f>D19*C19</f>
        <v>50.160000000000004</v>
      </c>
      <c r="F19" s="4"/>
      <c r="G19" s="4"/>
    </row>
    <row r="20" spans="2:7">
      <c r="B20" s="16" t="s">
        <v>106</v>
      </c>
      <c r="C20" s="16">
        <v>11.4</v>
      </c>
      <c r="D20" s="16">
        <v>4.4000000000000004</v>
      </c>
      <c r="E20" s="16">
        <f>D20*C20</f>
        <v>50.160000000000004</v>
      </c>
    </row>
    <row r="21" spans="2:7">
      <c r="E21" s="16">
        <f>SUM(E17:E20)</f>
        <v>209.46</v>
      </c>
    </row>
  </sheetData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84"/>
  <sheetViews>
    <sheetView tabSelected="1" topLeftCell="A7" workbookViewId="0">
      <selection activeCell="C4" sqref="C4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C2" s="16" t="s">
        <v>76</v>
      </c>
      <c r="D2" s="17"/>
      <c r="F2" s="74"/>
      <c r="G2" s="74"/>
    </row>
    <row r="3" spans="1:9">
      <c r="A3" s="15" t="s">
        <v>13</v>
      </c>
      <c r="B3" s="18"/>
      <c r="C3" s="19">
        <v>5100</v>
      </c>
      <c r="D3" s="20" t="s">
        <v>95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3100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f>D7-D8</f>
        <v>0</v>
      </c>
      <c r="D7" s="24"/>
      <c r="F7" s="74"/>
      <c r="G7" s="74"/>
    </row>
    <row r="8" spans="1:9">
      <c r="A8" s="15" t="s">
        <v>18</v>
      </c>
      <c r="B8" s="23"/>
      <c r="C8" s="24">
        <f>C9-C7</f>
        <v>60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0</v>
      </c>
      <c r="D10" s="24"/>
      <c r="F10" s="74"/>
      <c r="G10" s="74"/>
    </row>
    <row r="11" spans="1:9">
      <c r="A11" s="15"/>
      <c r="B11" s="25"/>
      <c r="C11" s="26">
        <f>C10%</f>
        <v>0</v>
      </c>
      <c r="D11" s="26"/>
      <c r="F11" s="74"/>
      <c r="G11" s="74"/>
    </row>
    <row r="12" spans="1:9">
      <c r="A12" s="15" t="s">
        <v>21</v>
      </c>
      <c r="B12" s="18"/>
      <c r="C12" s="19">
        <f>C6*C11</f>
        <v>0</v>
      </c>
      <c r="D12" s="22"/>
      <c r="F12" s="74"/>
      <c r="G12" s="74"/>
    </row>
    <row r="13" spans="1:9">
      <c r="A13" s="15" t="s">
        <v>22</v>
      </c>
      <c r="B13" s="18"/>
      <c r="C13" s="19">
        <f>C6-C12</f>
        <v>2000</v>
      </c>
      <c r="D13" s="22"/>
      <c r="F13" s="74"/>
      <c r="G13" s="74"/>
    </row>
    <row r="14" spans="1:9">
      <c r="A14" s="15" t="s">
        <v>15</v>
      </c>
      <c r="B14" s="18"/>
      <c r="C14" s="19">
        <f>C5</f>
        <v>3100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5100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/>
    </row>
    <row r="18" spans="1:7" ht="16.5">
      <c r="A18" s="27" t="s">
        <v>96</v>
      </c>
      <c r="B18" s="7"/>
      <c r="C18" s="72">
        <v>1088</v>
      </c>
      <c r="D18" s="72"/>
      <c r="E18" s="73"/>
      <c r="F18" s="74"/>
      <c r="G18" s="74"/>
    </row>
    <row r="19" spans="1:7">
      <c r="A19" s="15"/>
      <c r="B19" s="6"/>
      <c r="C19" s="29">
        <f>C18*C16</f>
        <v>5548800</v>
      </c>
      <c r="D19" s="74" t="s">
        <v>68</v>
      </c>
      <c r="E19" s="29"/>
      <c r="F19" s="74" t="s">
        <v>68</v>
      </c>
      <c r="G19" s="74"/>
    </row>
    <row r="20" spans="1:7">
      <c r="A20" s="15"/>
      <c r="B20" s="53">
        <f>C20*80%</f>
        <v>4217088</v>
      </c>
      <c r="C20" s="30">
        <f>C19*95%</f>
        <v>5271360</v>
      </c>
      <c r="D20" s="74" t="s">
        <v>24</v>
      </c>
      <c r="E20" s="30"/>
      <c r="F20" s="74" t="s">
        <v>24</v>
      </c>
      <c r="G20" s="74"/>
    </row>
    <row r="21" spans="1:7">
      <c r="A21" s="15"/>
      <c r="C21" s="30">
        <f>C19*80%</f>
        <v>4439040</v>
      </c>
      <c r="D21" s="74" t="s">
        <v>25</v>
      </c>
      <c r="E21" s="30"/>
      <c r="F21" s="74" t="s">
        <v>25</v>
      </c>
      <c r="G21" s="74"/>
    </row>
    <row r="22" spans="1:7">
      <c r="A22" s="15"/>
      <c r="F22" s="74"/>
      <c r="G22" s="74"/>
    </row>
    <row r="23" spans="1:7">
      <c r="A23" s="31" t="s">
        <v>26</v>
      </c>
      <c r="B23" s="32"/>
      <c r="C23" s="33">
        <f>C4*C18</f>
        <v>2176000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11560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I56"/>
  <sheetViews>
    <sheetView topLeftCell="B1" zoomScale="70" zoomScaleNormal="70" workbookViewId="0">
      <selection activeCell="G3" sqref="G3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445</v>
      </c>
      <c r="C2" s="4">
        <f t="shared" ref="C2:C15" si="2">B2*1.2</f>
        <v>534</v>
      </c>
      <c r="D2" s="4">
        <f t="shared" ref="D2:D15" si="3">C2*1.2</f>
        <v>640.79999999999995</v>
      </c>
      <c r="E2" s="5">
        <f t="shared" ref="E2:E15" si="4">R2</f>
        <v>2000000</v>
      </c>
      <c r="F2" s="118">
        <f t="shared" ref="F2:F15" si="5">ROUND((E2/B2),0)</f>
        <v>4494</v>
      </c>
      <c r="G2" s="118">
        <f t="shared" ref="G2:G15" si="6">ROUND((E2/C2),0)</f>
        <v>3745</v>
      </c>
      <c r="H2" s="118">
        <f t="shared" ref="H2:H15" si="7">ROUND((E2/D2),0)</f>
        <v>3121</v>
      </c>
      <c r="I2" s="118">
        <f t="shared" ref="I2:I15" si="8">T2</f>
        <v>0</v>
      </c>
      <c r="J2" s="118">
        <f t="shared" ref="J2:J15" si="9">U2</f>
        <v>0</v>
      </c>
      <c r="K2" s="117"/>
      <c r="L2" s="117"/>
      <c r="M2" s="117"/>
      <c r="N2" s="117"/>
      <c r="O2" s="71">
        <v>0</v>
      </c>
      <c r="P2" s="71">
        <f t="shared" ref="P2:Q7" si="10">O2/1.2</f>
        <v>0</v>
      </c>
      <c r="Q2" s="71">
        <v>445</v>
      </c>
      <c r="R2" s="2">
        <v>2000000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650</v>
      </c>
      <c r="C3" s="4">
        <f t="shared" si="2"/>
        <v>780</v>
      </c>
      <c r="D3" s="4">
        <f t="shared" si="3"/>
        <v>936</v>
      </c>
      <c r="E3" s="5">
        <f t="shared" si="4"/>
        <v>5600000</v>
      </c>
      <c r="F3" s="118">
        <f t="shared" si="5"/>
        <v>8615</v>
      </c>
      <c r="G3" s="118">
        <f t="shared" si="6"/>
        <v>7179</v>
      </c>
      <c r="H3" s="118">
        <f t="shared" si="7"/>
        <v>5983</v>
      </c>
      <c r="I3" s="118">
        <f t="shared" si="8"/>
        <v>0</v>
      </c>
      <c r="J3" s="118">
        <f t="shared" si="9"/>
        <v>0</v>
      </c>
      <c r="K3" s="117"/>
      <c r="L3" s="117"/>
      <c r="M3" s="117"/>
      <c r="N3" s="117"/>
      <c r="O3" s="71">
        <v>0</v>
      </c>
      <c r="P3" s="71">
        <f t="shared" ref="P3" si="11">O3/1.2</f>
        <v>0</v>
      </c>
      <c r="Q3" s="71">
        <v>650</v>
      </c>
      <c r="R3" s="2">
        <v>5600000</v>
      </c>
      <c r="S3" s="2"/>
      <c r="T3" s="2"/>
      <c r="AE3" s="65"/>
    </row>
    <row r="4" spans="1:35">
      <c r="A4" s="4">
        <f t="shared" si="0"/>
        <v>0</v>
      </c>
      <c r="B4" s="4">
        <f t="shared" si="1"/>
        <v>875</v>
      </c>
      <c r="C4" s="4">
        <f t="shared" si="2"/>
        <v>1050</v>
      </c>
      <c r="D4" s="4">
        <f t="shared" si="3"/>
        <v>1260</v>
      </c>
      <c r="E4" s="5">
        <f t="shared" si="4"/>
        <v>4000000</v>
      </c>
      <c r="F4" s="118">
        <f t="shared" si="5"/>
        <v>4571</v>
      </c>
      <c r="G4" s="118">
        <f t="shared" si="6"/>
        <v>3810</v>
      </c>
      <c r="H4" s="118">
        <f t="shared" si="7"/>
        <v>3175</v>
      </c>
      <c r="I4" s="118">
        <f t="shared" si="8"/>
        <v>0</v>
      </c>
      <c r="J4" s="118">
        <f t="shared" si="9"/>
        <v>0</v>
      </c>
      <c r="K4" s="117"/>
      <c r="L4" s="117"/>
      <c r="M4" s="117"/>
      <c r="N4" s="117"/>
      <c r="O4" s="71">
        <v>0</v>
      </c>
      <c r="P4" s="71">
        <v>1050</v>
      </c>
      <c r="Q4" s="71">
        <f t="shared" si="10"/>
        <v>875</v>
      </c>
      <c r="R4" s="2">
        <v>4000000</v>
      </c>
      <c r="S4" s="2"/>
      <c r="T4" s="2"/>
    </row>
    <row r="5" spans="1:35">
      <c r="A5" s="4">
        <f t="shared" si="0"/>
        <v>0</v>
      </c>
      <c r="B5" s="4">
        <f t="shared" si="1"/>
        <v>1175</v>
      </c>
      <c r="C5" s="4">
        <f t="shared" si="2"/>
        <v>1410</v>
      </c>
      <c r="D5" s="4">
        <f t="shared" si="3"/>
        <v>1692</v>
      </c>
      <c r="E5" s="5">
        <f t="shared" si="4"/>
        <v>5500000</v>
      </c>
      <c r="F5" s="118">
        <f t="shared" si="5"/>
        <v>4681</v>
      </c>
      <c r="G5" s="118">
        <f t="shared" si="6"/>
        <v>3901</v>
      </c>
      <c r="H5" s="118">
        <f t="shared" si="7"/>
        <v>3251</v>
      </c>
      <c r="I5" s="118">
        <f t="shared" si="8"/>
        <v>0</v>
      </c>
      <c r="J5" s="118">
        <f t="shared" si="9"/>
        <v>0</v>
      </c>
      <c r="K5" s="117"/>
      <c r="L5" s="117"/>
      <c r="M5" s="117"/>
      <c r="N5" s="117"/>
      <c r="O5" s="71">
        <v>0</v>
      </c>
      <c r="P5" s="71">
        <v>1410</v>
      </c>
      <c r="Q5" s="71">
        <f t="shared" si="10"/>
        <v>1175</v>
      </c>
      <c r="R5" s="2">
        <v>5500000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118" t="e">
        <f t="shared" si="5"/>
        <v>#DIV/0!</v>
      </c>
      <c r="G6" s="118" t="e">
        <f t="shared" si="6"/>
        <v>#DIV/0!</v>
      </c>
      <c r="H6" s="118" t="e">
        <f t="shared" si="7"/>
        <v>#DIV/0!</v>
      </c>
      <c r="I6" s="118">
        <f t="shared" si="8"/>
        <v>0</v>
      </c>
      <c r="J6" s="118">
        <f t="shared" si="9"/>
        <v>0</v>
      </c>
      <c r="K6" s="117"/>
      <c r="L6" s="117"/>
      <c r="M6" s="117"/>
      <c r="N6" s="117"/>
      <c r="O6" s="71">
        <v>0</v>
      </c>
      <c r="P6" s="71">
        <f t="shared" ref="P6" si="12">O6/1.2</f>
        <v>0</v>
      </c>
      <c r="Q6" s="71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118" t="e">
        <f t="shared" si="5"/>
        <v>#DIV/0!</v>
      </c>
      <c r="G7" s="118" t="e">
        <f t="shared" si="6"/>
        <v>#DIV/0!</v>
      </c>
      <c r="H7" s="118" t="e">
        <f t="shared" si="7"/>
        <v>#DIV/0!</v>
      </c>
      <c r="I7" s="118">
        <f t="shared" si="8"/>
        <v>0</v>
      </c>
      <c r="J7" s="118">
        <f t="shared" si="9"/>
        <v>0</v>
      </c>
      <c r="K7" s="117"/>
      <c r="L7" s="117"/>
      <c r="M7" s="117"/>
      <c r="N7" s="117"/>
      <c r="O7" s="71">
        <v>0</v>
      </c>
      <c r="P7" s="71">
        <f t="shared" ref="P7" si="13">O7/1.2</f>
        <v>0</v>
      </c>
      <c r="Q7" s="71">
        <f t="shared" si="10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118" t="e">
        <f t="shared" si="5"/>
        <v>#DIV/0!</v>
      </c>
      <c r="G8" s="118" t="e">
        <f t="shared" si="6"/>
        <v>#DIV/0!</v>
      </c>
      <c r="H8" s="118" t="e">
        <f t="shared" si="7"/>
        <v>#DIV/0!</v>
      </c>
      <c r="I8" s="118">
        <f t="shared" si="8"/>
        <v>0</v>
      </c>
      <c r="J8" s="118">
        <f t="shared" si="9"/>
        <v>0</v>
      </c>
      <c r="K8" s="117"/>
      <c r="L8" s="117"/>
      <c r="M8" s="117"/>
      <c r="N8" s="117"/>
      <c r="O8" s="71">
        <v>0</v>
      </c>
      <c r="P8" s="71">
        <f t="shared" ref="P8" si="14">O8/1.2</f>
        <v>0</v>
      </c>
      <c r="Q8" s="71">
        <f t="shared" ref="Q8" si="15">P8/1.2</f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O9" s="71">
        <v>0</v>
      </c>
      <c r="P9" s="71">
        <f t="shared" ref="P9" si="16">O9/1.2</f>
        <v>0</v>
      </c>
      <c r="Q9" s="71">
        <f t="shared" ref="Q9" si="17">P9/1.2</f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O10" s="71">
        <v>0</v>
      </c>
      <c r="P10" s="71">
        <f t="shared" ref="P10" si="18">O10/1.2</f>
        <v>0</v>
      </c>
      <c r="Q10" s="71">
        <f t="shared" ref="Q10" si="19">P10/1.2</f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>
        <v>0</v>
      </c>
      <c r="P11">
        <f t="shared" ref="P11" si="20">O11/1.2</f>
        <v>0</v>
      </c>
      <c r="Q11">
        <f t="shared" ref="Q11" si="21">P11/1.2</f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O12">
        <v>0</v>
      </c>
      <c r="P12">
        <f t="shared" ref="P12" si="22">O12/1.2</f>
        <v>0</v>
      </c>
      <c r="Q12">
        <f t="shared" ref="Q12" si="23">P12/1.2</f>
        <v>0</v>
      </c>
      <c r="R12" s="2">
        <v>0</v>
      </c>
      <c r="S12" s="2"/>
      <c r="V12" s="68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O13">
        <v>0</v>
      </c>
      <c r="P13">
        <f t="shared" ref="P13" si="24">O13/1.2</f>
        <v>0</v>
      </c>
      <c r="Q13">
        <f t="shared" ref="Q13" si="25">P13/1.2</f>
        <v>0</v>
      </c>
      <c r="R13" s="2">
        <v>0</v>
      </c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O14">
        <v>0</v>
      </c>
      <c r="P14">
        <f t="shared" ref="P14:P15" si="26">O14/1.2</f>
        <v>0</v>
      </c>
      <c r="Q14">
        <f t="shared" ref="Q14:Q15" si="27">P14/1.2</f>
        <v>0</v>
      </c>
      <c r="R14" s="2">
        <v>0</v>
      </c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O15">
        <v>0</v>
      </c>
      <c r="P15">
        <f t="shared" si="26"/>
        <v>0</v>
      </c>
      <c r="Q15">
        <f t="shared" si="27"/>
        <v>0</v>
      </c>
      <c r="R15" s="2">
        <v>0</v>
      </c>
      <c r="S15" s="2"/>
    </row>
    <row r="16" spans="1:35">
      <c r="A16" s="4">
        <f t="shared" ref="A16:A19" si="28">N16</f>
        <v>0</v>
      </c>
      <c r="B16" s="4">
        <f t="shared" ref="B16:B19" si="29">Q16</f>
        <v>0</v>
      </c>
      <c r="C16" s="4">
        <f t="shared" ref="C16:C19" si="30">B16*1.2</f>
        <v>0</v>
      </c>
      <c r="D16" s="4">
        <f t="shared" ref="D16:D19" si="31">C16*1.2</f>
        <v>0</v>
      </c>
      <c r="E16" s="5">
        <f t="shared" ref="E16:E19" si="32">R16</f>
        <v>0</v>
      </c>
      <c r="F16" s="4" t="e">
        <f t="shared" ref="F16:F19" si="33">ROUND((E16/B16),0)</f>
        <v>#DIV/0!</v>
      </c>
      <c r="G16" s="4" t="e">
        <f t="shared" ref="G16:G19" si="34">ROUND((E16/C16),0)</f>
        <v>#DIV/0!</v>
      </c>
      <c r="H16" s="4" t="e">
        <f t="shared" ref="H16:H19" si="35">ROUND((E16/D16),0)</f>
        <v>#DIV/0!</v>
      </c>
      <c r="I16" s="4">
        <f t="shared" ref="I16:J19" si="36">T16</f>
        <v>0</v>
      </c>
      <c r="J16" s="4">
        <f t="shared" si="36"/>
        <v>0</v>
      </c>
      <c r="O16">
        <v>0</v>
      </c>
      <c r="P16">
        <f t="shared" ref="P16:P17" si="37">O16/1.2</f>
        <v>0</v>
      </c>
      <c r="Q16">
        <f t="shared" ref="Q16:Q18" si="38">P16/1.2</f>
        <v>0</v>
      </c>
      <c r="R16" s="2">
        <v>0</v>
      </c>
      <c r="S16" s="2"/>
    </row>
    <row r="17" spans="1:19">
      <c r="A17" s="4">
        <f t="shared" si="28"/>
        <v>0</v>
      </c>
      <c r="B17" s="4">
        <f t="shared" si="29"/>
        <v>0</v>
      </c>
      <c r="C17" s="4">
        <f t="shared" si="30"/>
        <v>0</v>
      </c>
      <c r="D17" s="4">
        <f t="shared" si="31"/>
        <v>0</v>
      </c>
      <c r="E17" s="5">
        <f t="shared" si="32"/>
        <v>0</v>
      </c>
      <c r="F17" s="4" t="e">
        <f t="shared" si="33"/>
        <v>#DIV/0!</v>
      </c>
      <c r="G17" s="4" t="e">
        <f t="shared" si="34"/>
        <v>#DIV/0!</v>
      </c>
      <c r="H17" s="4" t="e">
        <f t="shared" si="35"/>
        <v>#DIV/0!</v>
      </c>
      <c r="I17" s="4">
        <f t="shared" si="36"/>
        <v>0</v>
      </c>
      <c r="J17" s="4">
        <f t="shared" si="36"/>
        <v>0</v>
      </c>
      <c r="O17">
        <v>0</v>
      </c>
      <c r="P17">
        <f t="shared" si="37"/>
        <v>0</v>
      </c>
      <c r="Q17">
        <f t="shared" si="38"/>
        <v>0</v>
      </c>
      <c r="R17" s="2">
        <v>0</v>
      </c>
      <c r="S17" s="2"/>
    </row>
    <row r="18" spans="1:19">
      <c r="A18" s="4">
        <f t="shared" si="28"/>
        <v>0</v>
      </c>
      <c r="B18" s="4">
        <f t="shared" si="29"/>
        <v>0</v>
      </c>
      <c r="C18" s="4">
        <f t="shared" si="30"/>
        <v>0</v>
      </c>
      <c r="D18" s="4">
        <f t="shared" si="31"/>
        <v>0</v>
      </c>
      <c r="E18" s="5">
        <f t="shared" si="32"/>
        <v>0</v>
      </c>
      <c r="F18" s="4" t="e">
        <f t="shared" si="33"/>
        <v>#DIV/0!</v>
      </c>
      <c r="G18" s="4" t="e">
        <f t="shared" si="34"/>
        <v>#DIV/0!</v>
      </c>
      <c r="H18" s="4" t="e">
        <f t="shared" si="35"/>
        <v>#DIV/0!</v>
      </c>
      <c r="I18" s="4">
        <f t="shared" si="36"/>
        <v>0</v>
      </c>
      <c r="J18" s="4">
        <f t="shared" si="36"/>
        <v>0</v>
      </c>
      <c r="O18">
        <v>0</v>
      </c>
      <c r="P18">
        <f>O18/1.2</f>
        <v>0</v>
      </c>
      <c r="Q18">
        <f t="shared" si="38"/>
        <v>0</v>
      </c>
      <c r="R18" s="2">
        <v>0</v>
      </c>
      <c r="S18" s="2"/>
    </row>
    <row r="19" spans="1:19">
      <c r="A19" s="4">
        <f t="shared" si="28"/>
        <v>0</v>
      </c>
      <c r="B19" s="4">
        <f t="shared" si="29"/>
        <v>0</v>
      </c>
      <c r="C19" s="4">
        <f t="shared" si="30"/>
        <v>0</v>
      </c>
      <c r="D19" s="4">
        <f t="shared" si="31"/>
        <v>0</v>
      </c>
      <c r="E19" s="5">
        <f t="shared" si="32"/>
        <v>0</v>
      </c>
      <c r="F19" s="4" t="e">
        <f t="shared" si="33"/>
        <v>#DIV/0!</v>
      </c>
      <c r="G19" s="4" t="e">
        <f t="shared" si="34"/>
        <v>#DIV/0!</v>
      </c>
      <c r="H19" s="4" t="e">
        <f t="shared" si="35"/>
        <v>#DIV/0!</v>
      </c>
      <c r="I19" s="4">
        <f t="shared" si="36"/>
        <v>0</v>
      </c>
      <c r="J19" s="4">
        <f t="shared" si="36"/>
        <v>0</v>
      </c>
      <c r="O19" s="71">
        <v>0</v>
      </c>
      <c r="P19" s="71">
        <f>O19/1.2</f>
        <v>0</v>
      </c>
      <c r="Q19" s="71">
        <f t="shared" ref="Q19" si="39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98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96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97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33:A34"/>
  <sheetViews>
    <sheetView zoomScale="115" zoomScaleNormal="115" workbookViewId="0">
      <selection activeCell="H1" sqref="H1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topLeftCell="A4" workbookViewId="0">
      <selection activeCell="J14" sqref="J14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topLeftCell="A16" zoomScale="115" zoomScaleNormal="115" workbookViewId="0"/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zoomScale="70" zoomScaleNormal="70" workbookViewId="0"/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Depreciation</vt:lpstr>
      <vt:lpstr>Sale plan</vt:lpstr>
      <vt:lpstr> Measurment</vt:lpstr>
      <vt:lpstr>Calculation</vt:lpstr>
      <vt:lpstr>20-20</vt:lpstr>
      <vt:lpstr>Sheet1</vt:lpstr>
      <vt:lpstr>Sheet2</vt:lpstr>
      <vt:lpstr>Sheet3</vt:lpstr>
      <vt:lpstr>Sheet4</vt:lpstr>
      <vt:lpstr>Sheet5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2023-12-19T08:52:25Z</dcterms:modified>
</cp:coreProperties>
</file>