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C:\Users\DESK-118\Desktop\Vaishali\Hitesh Mohan Mohite\"/>
    </mc:Choice>
  </mc:AlternateContent>
  <xr:revisionPtr revIDLastSave="0" documentId="13_ncr:1_{ED05FCA4-F88D-409D-B293-E158412B756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Q19" i="4" l="1"/>
  <c r="R18" i="4"/>
  <c r="I23" i="4" l="1"/>
  <c r="I30" i="4"/>
  <c r="I21" i="4"/>
  <c r="J20" i="4"/>
  <c r="J19" i="4"/>
  <c r="J18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Q5" i="4" s="1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<sst xmlns="http://schemas.openxmlformats.org/spreadsheetml/2006/main" count="34" uniqueCount="29">
  <si>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</si>
  <si>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</si>
  <si>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</si>
  <si>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</si>
  <si>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</si>
  <si>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</si>
  <si>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</si>
  <si>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</si>
  <si>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</si>
  <si>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</si>
  <si>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</si>
  <si>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</si>
  <si>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</si>
  <si>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f. no. 402, 4th floor, pratibha tarangan chsl, varje , pune</t>
  </si>
  <si>
    <t>ca</t>
  </si>
  <si>
    <t>adj. terrace</t>
  </si>
  <si>
    <t>bal</t>
  </si>
  <si>
    <t>total</t>
  </si>
  <si>
    <t>agreemt  - 23.11.23</t>
  </si>
  <si>
    <t>av</t>
  </si>
  <si>
    <t>sd</t>
  </si>
  <si>
    <t>rd</t>
  </si>
  <si>
    <t>bv</t>
  </si>
  <si>
    <t>rate</t>
  </si>
  <si>
    <t>fnv</t>
  </si>
  <si>
    <t>pratibha tarangan</t>
  </si>
  <si>
    <t>bua</t>
  </si>
  <si>
    <t>oc - 2018</t>
  </si>
  <si>
    <t>meaurement - as per plan attached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</si>
</sst>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22</xdr:col>
      <xdr:colOff>192313</xdr:colOff>
      <xdr:row>37</xdr:row>
      <xdr:rowOff>67604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B64C77-30E5-435E-BF30-4329A2E5C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2993913" cy="6658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29</xdr:col>
      <xdr:colOff>211962</xdr:colOff>
      <xdr:row>47</xdr:row>
      <xdr:rowOff>105880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5883B-2C3A-4C4A-BDC5-D6581B9FB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7280762" cy="7916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25</xdr:col>
      <xdr:colOff>411759</xdr:colOff>
      <xdr:row>43</xdr:row>
      <xdr:rowOff>39222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3A847C-DECE-4B4E-B88B-31BCEB015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5651759" cy="8040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Q21" sqref="Q2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580</v>
      </c>
      <c r="C2" s="4">
        <f>B2*1.2</f>
        <v>696</v>
      </c>
      <c r="D2" s="4">
        <f t="shared" ref="D2:D13" si="2">C2*1.2</f>
        <v>835.19999999999993</v>
      </c>
      <c r="E2" s="5">
        <f t="shared" ref="E2:E13" si="3">R2</f>
        <v>4600000</v>
      </c>
      <c r="F2" s="15">
        <f t="shared" ref="F2:F13" si="4">ROUND((E2/B2),0)</f>
        <v>7931</v>
      </c>
      <c r="G2" s="10">
        <f t="shared" ref="G2:G13" si="5">ROUND((E2/C2),0)</f>
        <v>6609</v>
      </c>
      <c r="H2" s="10">
        <f t="shared" ref="H2:H13" si="6">ROUND((E2/D2),0)</f>
        <v>5508</v>
      </c>
      <c r="I2" s="4" t="e">
        <f>#REF!</f>
        <v>#REF!</v>
      </c>
      <c r="J2" s="4" t="str">
        <f t="shared" ref="J2:J13" si="7">S2</f>
        <v>pratibha tarangan</v>
      </c>
      <c r="O2">
        <v>0</v>
      </c>
      <c r="P2">
        <f t="shared" ref="P2:P12" si="8">O2/1.2</f>
        <v>0</v>
      </c>
      <c r="Q2">
        <v>580</v>
      </c>
      <c r="R2" s="2">
        <v>4600000</v>
      </c>
      <c r="S2" s="8" t="s">
        <v>25</v>
      </c>
      <c r="T2" s="8"/>
    </row>
    <row r="3" spans="1:20" x14ac:dyDescent="0.25">
      <c r="A3" s="4">
        <f t="shared" si="0"/>
        <v>0</v>
      </c>
      <c r="B3" s="4">
        <f t="shared" si="1"/>
        <v>356</v>
      </c>
      <c r="C3" s="4">
        <f t="shared" ref="C3:C15" si="9">B3*1.2</f>
        <v>427.2</v>
      </c>
      <c r="D3" s="4">
        <f t="shared" si="2"/>
        <v>512.64</v>
      </c>
      <c r="E3" s="5">
        <f t="shared" si="3"/>
        <v>3500000</v>
      </c>
      <c r="F3" s="15">
        <f t="shared" si="4"/>
        <v>9831</v>
      </c>
      <c r="G3" s="10">
        <f t="shared" si="5"/>
        <v>8193</v>
      </c>
      <c r="H3" s="10">
        <f t="shared" si="6"/>
        <v>6827</v>
      </c>
      <c r="I3" s="4" t="e">
        <f>#REF!</f>
        <v>#REF!</v>
      </c>
      <c r="J3" s="4" t="str">
        <f t="shared" si="7"/>
        <v>pratibha tarangan</v>
      </c>
      <c r="O3">
        <v>0</v>
      </c>
      <c r="P3">
        <f t="shared" si="8"/>
        <v>0</v>
      </c>
      <c r="Q3">
        <v>356</v>
      </c>
      <c r="R3" s="2">
        <v>3500000</v>
      </c>
      <c r="S3" s="8" t="s">
        <v>25</v>
      </c>
      <c r="T3" s="8"/>
    </row>
    <row r="4" spans="1:20" x14ac:dyDescent="0.25">
      <c r="A4" s="4">
        <f t="shared" si="0"/>
        <v>0</v>
      </c>
      <c r="B4" s="4">
        <f t="shared" si="1"/>
        <v>515</v>
      </c>
      <c r="C4" s="4">
        <f t="shared" si="9"/>
        <v>618</v>
      </c>
      <c r="D4" s="4">
        <f t="shared" si="2"/>
        <v>741.6</v>
      </c>
      <c r="E4" s="5">
        <f t="shared" si="3"/>
        <v>3824000</v>
      </c>
      <c r="F4" s="15">
        <f t="shared" si="4"/>
        <v>7425</v>
      </c>
      <c r="G4" s="10">
        <f t="shared" si="5"/>
        <v>6188</v>
      </c>
      <c r="H4" s="10">
        <f t="shared" si="6"/>
        <v>5156</v>
      </c>
      <c r="I4" s="4" t="e">
        <f>#REF!</f>
        <v>#REF!</v>
      </c>
      <c r="J4" s="4" t="str">
        <f t="shared" si="7"/>
        <v>pratibha tarangan</v>
      </c>
      <c r="O4">
        <v>0</v>
      </c>
      <c r="P4">
        <f t="shared" si="8"/>
        <v>0</v>
      </c>
      <c r="Q4">
        <v>515</v>
      </c>
      <c r="R4" s="2">
        <v>3824000</v>
      </c>
      <c r="S4" s="8" t="s">
        <v>25</v>
      </c>
      <c r="T4" s="8"/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15" t="e">
        <f t="shared" si="4"/>
        <v>#DIV/0!</v>
      </c>
      <c r="G5" s="15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ref="Q5:Q12" si="10">P5/1.2</f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H17" t="s">
        <v>13</v>
      </c>
    </row>
    <row r="18" spans="7:24" x14ac:dyDescent="0.25">
      <c r="H18" t="s">
        <v>14</v>
      </c>
      <c r="I18">
        <v>349</v>
      </c>
      <c r="J18">
        <f>32.4*10.764</f>
        <v>348.75359999999995</v>
      </c>
      <c r="P18" t="s">
        <v>26</v>
      </c>
      <c r="Q18">
        <v>543</v>
      </c>
      <c r="R18">
        <f>50.412*10.764</f>
        <v>542.63476800000001</v>
      </c>
    </row>
    <row r="19" spans="7:24" x14ac:dyDescent="0.25">
      <c r="H19" t="s">
        <v>16</v>
      </c>
      <c r="I19">
        <v>48</v>
      </c>
      <c r="J19">
        <f>4.45*10.764</f>
        <v>47.899799999999999</v>
      </c>
      <c r="Q19">
        <f>Q18/I21</f>
        <v>1.1986754966887416</v>
      </c>
    </row>
    <row r="20" spans="7:24" x14ac:dyDescent="0.25">
      <c r="H20" t="s">
        <v>15</v>
      </c>
      <c r="I20">
        <v>56</v>
      </c>
      <c r="J20">
        <f>5.16*10.764</f>
        <v>55.54224</v>
      </c>
    </row>
    <row r="21" spans="7:24" x14ac:dyDescent="0.25">
      <c r="H21" t="s">
        <v>17</v>
      </c>
      <c r="I21">
        <f>I20+I19+I18</f>
        <v>453</v>
      </c>
      <c r="Q21" t="s">
        <v>28</v>
      </c>
    </row>
    <row r="22" spans="7:24" x14ac:dyDescent="0.25">
      <c r="G22" s="6"/>
      <c r="H22" s="6" t="s">
        <v>23</v>
      </c>
      <c r="I22">
        <v>8500</v>
      </c>
    </row>
    <row r="23" spans="7:24" x14ac:dyDescent="0.25">
      <c r="H23" t="s">
        <v>24</v>
      </c>
      <c r="I23">
        <f>I22*I21</f>
        <v>3850500</v>
      </c>
    </row>
    <row r="24" spans="7:24" x14ac:dyDescent="0.25"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H26" t="s">
        <v>18</v>
      </c>
      <c r="J26" t="s">
        <v>27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H27" t="s">
        <v>19</v>
      </c>
      <c r="I27">
        <v>3800000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H28" t="s">
        <v>20</v>
      </c>
      <c r="I28">
        <v>266000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H29" t="s">
        <v>21</v>
      </c>
      <c r="I29">
        <v>30000</v>
      </c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H30" t="s">
        <v>22</v>
      </c>
      <c r="I30">
        <f>I29+I28+I27</f>
        <v>4096000</v>
      </c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DESK-118</cp:lastModifiedBy>
  <cp:lastPrinted>2019-11-05T06:14:02Z</cp:lastPrinted>
  <dcterms:created xsi:type="dcterms:W3CDTF">2018-02-17T10:36:41Z</dcterms:created>
  <dcterms:modified xsi:type="dcterms:W3CDTF">2023-12-20T11:31:45Z</dcterms:modified>
</cp:coreProperties>
</file>