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Dipak  Jaybhav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9" r:id="rId9"/>
    <sheet name="MB" sheetId="41" r:id="rId10"/>
    <sheet name="Sheet6" sheetId="4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3" l="1"/>
  <c r="D29" i="23"/>
  <c r="C18" i="25" l="1"/>
  <c r="D23" i="23"/>
  <c r="C23" i="23"/>
  <c r="C10" i="23"/>
  <c r="C11" i="23" s="1"/>
  <c r="C8" i="23"/>
  <c r="C6" i="23"/>
  <c r="C5" i="23"/>
  <c r="C14" i="23" s="1"/>
  <c r="C12" i="23" l="1"/>
  <c r="C13" i="23" s="1"/>
  <c r="C16" i="23" s="1"/>
  <c r="C19" i="23" s="1"/>
  <c r="C20" i="23" l="1"/>
  <c r="B20" i="23" s="1"/>
  <c r="C25" i="23"/>
  <c r="C21" i="23"/>
  <c r="G17" i="41" l="1"/>
  <c r="G16" i="41"/>
  <c r="G15" i="41"/>
  <c r="G12" i="41"/>
  <c r="G10" i="41"/>
  <c r="G13" i="41" s="1"/>
  <c r="H13" i="41" s="1"/>
  <c r="G6" i="41"/>
  <c r="G7" i="41"/>
  <c r="G8" i="41"/>
  <c r="G9" i="41"/>
  <c r="G5" i="41"/>
  <c r="C14" i="25"/>
  <c r="P6" i="4"/>
  <c r="P12" i="4"/>
  <c r="Q12" i="4" s="1"/>
  <c r="P11" i="4"/>
  <c r="Q11" i="4" s="1"/>
  <c r="P10" i="4"/>
  <c r="Q10" i="4" s="1"/>
  <c r="P9" i="4"/>
  <c r="Q9" i="4" s="1"/>
  <c r="P8" i="4"/>
  <c r="Q8" i="4" s="1"/>
  <c r="P7" i="4"/>
  <c r="Q6" i="4"/>
  <c r="P5" i="4"/>
  <c r="Q5" i="4" s="1"/>
  <c r="P4" i="4"/>
  <c r="Q4" i="4" s="1"/>
  <c r="P3" i="4"/>
  <c r="Q3" i="4" s="1"/>
  <c r="N8" i="24"/>
  <c r="N7" i="24"/>
  <c r="N6" i="24"/>
  <c r="N5" i="24"/>
  <c r="O29" i="24" l="1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<sst xmlns="http://schemas.openxmlformats.org/spreadsheetml/2006/main" count="129" uniqueCount="99">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</sst>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17675</xdr:colOff>
      <xdr:row>17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504075" cy="3419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09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161925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781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275021</xdr:colOff>
      <xdr:row>22</xdr:row>
      <xdr:rowOff>145676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31315" cy="43366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238125</xdr:colOff>
      <xdr:row>29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72525" cy="5572125"/>
        </a:xfrm>
        <a:prstGeom prst="rect">
          <a:avLst/>
        </a:prstGeom>
        <a:solidFill>
          <a:schemeClr val="tx1"/>
        </a:solidFill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6.14062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26035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24000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24000</v>
      </c>
      <c r="D5" s="56" t="s">
        <v>61</v>
      </c>
      <c r="E5" s="57">
        <f>ROUND(C5/10.764,0)</f>
        <v>2230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3770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20230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20230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24000</v>
      </c>
      <c r="D10" s="56" t="s">
        <v>61</v>
      </c>
      <c r="E10" s="57">
        <f>ROUND(C10/10.764,0)</f>
        <v>2230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646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1440580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1292000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17"/>
  <sheetViews>
    <sheetView workbookViewId="0">
      <selection activeCell="I9" sqref="I9"/>
    </sheetView>
  </sheetViews>
  <sheetFormatPr defaultRowHeight="15"/>
  <sheetData>
    <row r="5" spans="5:8">
      <c r="E5">
        <v>21.2</v>
      </c>
      <c r="F5">
        <v>10.6</v>
      </c>
      <c r="G5">
        <f>F5*E5</f>
        <v>224.72</v>
      </c>
    </row>
    <row r="6" spans="5:8">
      <c r="E6">
        <v>11.6</v>
      </c>
      <c r="F6">
        <v>10.5</v>
      </c>
      <c r="G6" s="71">
        <f t="shared" ref="G6:G9" si="0">F6*E6</f>
        <v>121.8</v>
      </c>
    </row>
    <row r="7" spans="5:8">
      <c r="E7">
        <v>10</v>
      </c>
      <c r="F7">
        <v>10.6</v>
      </c>
      <c r="G7" s="71">
        <f t="shared" si="0"/>
        <v>106</v>
      </c>
    </row>
    <row r="8" spans="5:8">
      <c r="E8">
        <v>6.2</v>
      </c>
      <c r="F8">
        <v>7.2</v>
      </c>
      <c r="G8" s="71">
        <f t="shared" si="0"/>
        <v>44.64</v>
      </c>
    </row>
    <row r="9" spans="5:8">
      <c r="E9">
        <v>14.2</v>
      </c>
      <c r="F9">
        <v>9.6</v>
      </c>
      <c r="G9" s="71">
        <f t="shared" si="0"/>
        <v>136.32</v>
      </c>
    </row>
    <row r="10" spans="5:8">
      <c r="G10">
        <f>SUM(G5:G9)</f>
        <v>633.48</v>
      </c>
    </row>
    <row r="12" spans="5:8">
      <c r="E12">
        <v>9.1999999999999993</v>
      </c>
      <c r="F12">
        <v>3.2</v>
      </c>
      <c r="G12">
        <f>F12*E12</f>
        <v>29.439999999999998</v>
      </c>
    </row>
    <row r="13" spans="5:8">
      <c r="G13">
        <f>G10+G12</f>
        <v>662.92000000000007</v>
      </c>
      <c r="H13">
        <f>G13*1.2</f>
        <v>795.50400000000002</v>
      </c>
    </row>
    <row r="15" spans="5:8">
      <c r="E15">
        <v>9</v>
      </c>
      <c r="F15">
        <v>10</v>
      </c>
      <c r="G15">
        <f>F15*E15</f>
        <v>90</v>
      </c>
    </row>
    <row r="16" spans="5:8">
      <c r="E16">
        <v>9</v>
      </c>
      <c r="F16">
        <v>11</v>
      </c>
      <c r="G16" s="71">
        <f>F16*E16</f>
        <v>99</v>
      </c>
    </row>
    <row r="17" spans="7:7">
      <c r="G17">
        <f>SUM(G15:G16)</f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E1" zoomScale="70" zoomScaleNormal="70" workbookViewId="0">
      <selection activeCell="G32" sqref="G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F16" sqref="F16"/>
    </sheetView>
  </sheetViews>
  <sheetFormatPr defaultRowHeight="15"/>
  <cols>
    <col min="1" max="1" width="21.7109375" bestFit="1" customWidth="1"/>
    <col min="2" max="2" width="15" customWidth="1"/>
    <col min="3" max="3" width="20.57031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3300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1300</v>
      </c>
      <c r="D14" s="22"/>
      <c r="F14" s="74"/>
      <c r="G14" s="74"/>
    </row>
    <row r="15" spans="1:9">
      <c r="A15" s="71"/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3300</v>
      </c>
      <c r="D16" s="20"/>
      <c r="E16" s="60"/>
      <c r="F16" s="74"/>
      <c r="G16" s="74"/>
    </row>
    <row r="17" spans="1:7">
      <c r="A17" s="71"/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646</v>
      </c>
      <c r="D18" s="72"/>
      <c r="E18" s="73"/>
      <c r="F18" s="74"/>
      <c r="G18" s="74"/>
    </row>
    <row r="19" spans="1:7">
      <c r="A19" s="15"/>
      <c r="B19" s="6"/>
      <c r="C19" s="29">
        <f>C18*C16</f>
        <v>2131800</v>
      </c>
      <c r="D19" s="74" t="s">
        <v>68</v>
      </c>
      <c r="E19" s="29"/>
      <c r="F19" s="74"/>
      <c r="G19" s="74"/>
    </row>
    <row r="20" spans="1:7">
      <c r="A20" s="15"/>
      <c r="B20" s="60">
        <f>C20*80</f>
        <v>162016800</v>
      </c>
      <c r="C20" s="30">
        <f>C19*95%</f>
        <v>2025210</v>
      </c>
      <c r="D20" s="74" t="s">
        <v>24</v>
      </c>
      <c r="E20" s="30"/>
      <c r="F20" s="74"/>
      <c r="G20" s="74"/>
    </row>
    <row r="21" spans="1:7">
      <c r="A21" s="15"/>
      <c r="B21" s="71"/>
      <c r="C21" s="30">
        <f>C19*70%</f>
        <v>1492260</v>
      </c>
      <c r="D21" s="74" t="s">
        <v>25</v>
      </c>
      <c r="E21" s="30"/>
      <c r="F21" s="74"/>
      <c r="G21" s="74"/>
    </row>
    <row r="22" spans="1:7">
      <c r="A22" s="15"/>
      <c r="B22" s="71"/>
      <c r="F22" s="74"/>
      <c r="G22" s="74"/>
    </row>
    <row r="23" spans="1:7">
      <c r="A23" s="31" t="s">
        <v>26</v>
      </c>
      <c r="B23" s="32"/>
      <c r="C23" s="33">
        <f>C4*C18</f>
        <v>1292000</v>
      </c>
      <c r="D23" s="33">
        <f>D4*D18</f>
        <v>0</v>
      </c>
    </row>
    <row r="24" spans="1:7">
      <c r="A24" s="15" t="s">
        <v>27</v>
      </c>
      <c r="B24" s="71"/>
    </row>
    <row r="25" spans="1:7">
      <c r="A25" s="34" t="s">
        <v>28</v>
      </c>
      <c r="B25" s="16"/>
      <c r="C25" s="30">
        <f>C19*0.025/12</f>
        <v>4441.25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>
        <v>480</v>
      </c>
      <c r="D29" s="6">
        <f>C29*1.35</f>
        <v>648</v>
      </c>
    </row>
    <row r="30" spans="1:7">
      <c r="C30"/>
      <c r="D30"/>
    </row>
    <row r="31" spans="1:7">
      <c r="C31">
        <v>60.02</v>
      </c>
      <c r="D31" s="6">
        <f>C31*10.764</f>
        <v>646.05528000000004</v>
      </c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J25" sqref="J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1350</v>
      </c>
      <c r="C2" s="4">
        <f t="shared" ref="C2:C15" si="2">B2*1.2</f>
        <v>1620</v>
      </c>
      <c r="D2" s="4">
        <f t="shared" ref="D2:D15" si="3">C2*1.2</f>
        <v>1944</v>
      </c>
      <c r="E2" s="5">
        <f t="shared" ref="E2:E15" si="4">R2</f>
        <v>6500000</v>
      </c>
      <c r="F2" s="115">
        <f t="shared" ref="F2:F15" si="5">ROUND((E2/B2),0)</f>
        <v>4815</v>
      </c>
      <c r="G2" s="115">
        <f t="shared" ref="G2:G15" si="6">ROUND((E2/C2),0)</f>
        <v>4012</v>
      </c>
      <c r="H2" s="115">
        <f t="shared" ref="H2:H15" si="7">ROUND((E2/D2),0)</f>
        <v>3344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>
        <v>1</v>
      </c>
      <c r="O2" s="71">
        <v>0</v>
      </c>
      <c r="P2" s="71">
        <v>0</v>
      </c>
      <c r="Q2" s="71">
        <v>1350</v>
      </c>
      <c r="R2" s="2">
        <v>6500000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694.44444444444446</v>
      </c>
      <c r="C3" s="4">
        <f t="shared" si="2"/>
        <v>833.33333333333337</v>
      </c>
      <c r="D3" s="4">
        <f t="shared" si="3"/>
        <v>1000</v>
      </c>
      <c r="E3" s="5">
        <f t="shared" si="4"/>
        <v>3200000</v>
      </c>
      <c r="F3" s="115">
        <f t="shared" si="5"/>
        <v>4608</v>
      </c>
      <c r="G3" s="115">
        <f t="shared" si="6"/>
        <v>3840</v>
      </c>
      <c r="H3" s="115">
        <f t="shared" si="7"/>
        <v>3200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>
        <v>2</v>
      </c>
      <c r="O3" s="71">
        <v>1000</v>
      </c>
      <c r="P3" s="71">
        <f t="shared" ref="P3:P11" si="10">O3/1.2</f>
        <v>833.33333333333337</v>
      </c>
      <c r="Q3" s="71">
        <f t="shared" ref="Q3:Q12" si="11">P3/1.2</f>
        <v>694.44444444444446</v>
      </c>
      <c r="R3" s="2">
        <v>3200000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486.11111111111114</v>
      </c>
      <c r="C4" s="4">
        <f t="shared" si="2"/>
        <v>583.33333333333337</v>
      </c>
      <c r="D4" s="4">
        <f t="shared" si="3"/>
        <v>700</v>
      </c>
      <c r="E4" s="5">
        <f t="shared" si="4"/>
        <v>2800000</v>
      </c>
      <c r="F4" s="115">
        <f t="shared" si="5"/>
        <v>5760</v>
      </c>
      <c r="G4" s="115">
        <f t="shared" si="6"/>
        <v>4800</v>
      </c>
      <c r="H4" s="115">
        <f t="shared" si="7"/>
        <v>4000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>
        <v>3</v>
      </c>
      <c r="O4" s="71">
        <v>700</v>
      </c>
      <c r="P4" s="71">
        <f t="shared" si="10"/>
        <v>583.33333333333337</v>
      </c>
      <c r="Q4" s="71">
        <f t="shared" si="11"/>
        <v>486.11111111111114</v>
      </c>
      <c r="R4" s="2">
        <v>2800000</v>
      </c>
      <c r="S4" s="2"/>
      <c r="T4" s="2"/>
    </row>
    <row r="5" spans="1:35">
      <c r="A5" s="4">
        <f t="shared" si="0"/>
        <v>4</v>
      </c>
      <c r="B5" s="4">
        <f t="shared" si="1"/>
        <v>763.88888888888903</v>
      </c>
      <c r="C5" s="4">
        <f t="shared" si="2"/>
        <v>916.66666666666686</v>
      </c>
      <c r="D5" s="4">
        <f t="shared" si="3"/>
        <v>1100.0000000000002</v>
      </c>
      <c r="E5" s="5">
        <f t="shared" si="4"/>
        <v>4100000</v>
      </c>
      <c r="F5" s="115">
        <f t="shared" si="5"/>
        <v>5367</v>
      </c>
      <c r="G5" s="115">
        <f t="shared" si="6"/>
        <v>4473</v>
      </c>
      <c r="H5" s="115">
        <f t="shared" si="7"/>
        <v>3727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>
        <v>4</v>
      </c>
      <c r="O5" s="71">
        <v>1100</v>
      </c>
      <c r="P5" s="71">
        <f t="shared" si="10"/>
        <v>916.66666666666674</v>
      </c>
      <c r="Q5" s="71">
        <f t="shared" si="11"/>
        <v>763.88888888888903</v>
      </c>
      <c r="R5" s="2">
        <v>4100000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116"/>
      <c r="O7" s="71">
        <v>0</v>
      </c>
      <c r="P7" s="71">
        <f t="shared" si="10"/>
        <v>0</v>
      </c>
      <c r="Q7" s="71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K19" sqref="K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L26" sqref="L2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Q15" sqref="Q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MB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2023-12-19T07:27:00Z</dcterms:modified>
</cp:coreProperties>
</file>