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CE9AD794-773F-474B-9230-DD9C3ABE3A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5" r:id="rId1"/>
    <sheet name="Sheet7" sheetId="12" r:id="rId2"/>
    <sheet name="Sheet6" sheetId="11" r:id="rId3"/>
    <sheet name="Sheet5" sheetId="10" r:id="rId4"/>
    <sheet name="Sheet4" sheetId="9" r:id="rId5"/>
    <sheet name="Sheet1" sheetId="6" r:id="rId6"/>
    <sheet name="Sheet2" sheetId="7" r:id="rId7"/>
    <sheet name="Sheet3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5" l="1"/>
  <c r="L19" i="5"/>
  <c r="J18" i="5"/>
  <c r="J19" i="5" s="1"/>
  <c r="I19" i="5"/>
  <c r="K19" i="5" s="1"/>
  <c r="I17" i="5"/>
  <c r="D34" i="5"/>
  <c r="K44" i="5"/>
  <c r="J44" i="5"/>
  <c r="I12" i="5"/>
  <c r="I11" i="5"/>
  <c r="E44" i="5"/>
  <c r="G44" i="5" s="1"/>
  <c r="K43" i="5"/>
  <c r="J43" i="5"/>
  <c r="G43" i="5"/>
  <c r="E43" i="5"/>
  <c r="E40" i="5"/>
  <c r="L9" i="5"/>
  <c r="J9" i="5"/>
  <c r="J16" i="5"/>
  <c r="I16" i="5"/>
  <c r="G40" i="5"/>
  <c r="I33" i="5"/>
  <c r="B19" i="5" l="1"/>
  <c r="I35" i="5"/>
  <c r="I34" i="5"/>
  <c r="J42" i="5"/>
  <c r="K42" i="5" s="1"/>
  <c r="G42" i="5"/>
  <c r="J41" i="5"/>
  <c r="G41" i="5"/>
  <c r="M40" i="5"/>
  <c r="J40" i="5"/>
  <c r="L40" i="5" s="1"/>
  <c r="J39" i="5"/>
  <c r="L39" i="5" s="1"/>
  <c r="G39" i="5"/>
  <c r="H37" i="5"/>
  <c r="G37" i="5"/>
  <c r="H36" i="5"/>
  <c r="G36" i="5"/>
  <c r="H35" i="5"/>
  <c r="G35" i="5"/>
  <c r="H34" i="5"/>
  <c r="G34" i="5"/>
  <c r="G33" i="5"/>
  <c r="H33" i="5" s="1"/>
  <c r="H32" i="5"/>
  <c r="G32" i="5"/>
  <c r="K6" i="5"/>
  <c r="L6" i="5" s="1"/>
  <c r="B12" i="5"/>
  <c r="B7" i="5"/>
  <c r="B8" i="5" s="1"/>
  <c r="K41" i="5" l="1"/>
  <c r="L41" i="5"/>
  <c r="B13" i="5"/>
  <c r="B14" i="5" s="1"/>
  <c r="B15" i="5" s="1"/>
  <c r="B20" i="5" s="1"/>
  <c r="B23" i="5" s="1"/>
  <c r="K39" i="5"/>
  <c r="K40" i="5"/>
  <c r="B25" i="5" l="1"/>
  <c r="B21" i="5"/>
  <c r="B22" i="5"/>
</calcChain>
</file>

<file path=xl/sharedStrings.xml><?xml version="1.0" encoding="utf-8"?>
<sst xmlns="http://schemas.openxmlformats.org/spreadsheetml/2006/main" count="28" uniqueCount="28">
  <si>
    <t>Value</t>
  </si>
  <si>
    <t>Con. Year</t>
  </si>
  <si>
    <t>Area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</si>
  <si>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</si>
  <si>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</si>
  <si>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</si>
  <si>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</si>
  <si>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</si>
  <si>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</si>
  <si>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</si>
  <si>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</si>
  <si>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</si>
  <si>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</si>
  <si>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</si>
  <si>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</si>
  <si>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</si>
  <si>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</si>
  <si>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Online</t>
  </si>
  <si>
    <t>Carpet Area</t>
  </si>
  <si>
    <t>Rate on carpet</t>
  </si>
  <si>
    <t>Rate on Built up Area</t>
  </si>
  <si>
    <t>Igr</t>
  </si>
  <si>
    <t>Rate</t>
  </si>
  <si>
    <t>Built up area</t>
  </si>
  <si>
    <t>Carpet</t>
  </si>
  <si>
    <t>Carpet area</t>
  </si>
  <si>
    <t>MS Loft</t>
  </si>
  <si>
    <t>Higher Weightage Remark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</si>
</sst>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3" fontId="0" fillId="0" borderId="0" xfId="0" applyNumberFormat="1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1" fillId="0" borderId="1" xfId="0" applyFont="1" applyBorder="1"/>
    <xf numFmtId="0" fontId="0" fillId="2" borderId="1" xfId="0" applyFill="1" applyBorder="1"/>
    <xf numFmtId="43" fontId="0" fillId="0" borderId="1" xfId="0" applyNumberFormat="1" applyBorder="1"/>
    <xf numFmtId="43" fontId="2" fillId="0" borderId="1" xfId="0" applyNumberFormat="1" applyFont="1" applyBorder="1"/>
    <xf numFmtId="10" fontId="2" fillId="0" borderId="1" xfId="0" applyNumberFormat="1" applyFont="1" applyBorder="1"/>
    <xf numFmtId="0" fontId="3" fillId="3" borderId="1" xfId="0" applyFont="1" applyFill="1" applyBorder="1"/>
    <xf numFmtId="43" fontId="3" fillId="3" borderId="1" xfId="0" applyNumberFormat="1" applyFont="1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3" fillId="0" borderId="1" xfId="0" applyFont="1" applyBorder="1" applyAlignment="1">
      <alignment wrapText="1"/>
    </xf>
    <xf numFmtId="10" fontId="0" fillId="0" borderId="1" xfId="0" applyNumberFormat="1" applyBorder="1"/>
    <xf numFmtId="43" fontId="3" fillId="0" borderId="1" xfId="0" applyNumberFormat="1" applyFont="1" applyBorder="1"/>
    <xf numFmtId="0" fontId="0" fillId="0" borderId="2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486523</xdr:colOff>
      <xdr:row>37</xdr:row>
      <xdr:rowOff>39089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B60597C-7954-E880-FB03-D9AB44FCF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363323" cy="7087589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18</xdr:col>
      <xdr:colOff>286471</xdr:colOff>
      <xdr:row>36</xdr:row>
      <xdr:rowOff>67642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D761CC2-2755-F137-3924-37FB0549A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0"/>
          <a:ext cx="5163271" cy="6925642"/>
        </a:xfrm>
        <a:prstGeom prst="rect">
          <a:avLst/>
        </a:prstGeom>
      </xdr:spPr>
    </xdr:pic>
    <xdr:clientData/>
  </xdr:twoCellAnchor>
  <xdr:twoCellAnchor editAs="oneCell">
    <xdr:from>
      <xdr:col>20</xdr:col>
      <xdr:colOff>9525</xdr:colOff>
      <xdr:row>0</xdr:row>
      <xdr:rowOff>0</xdr:rowOff>
    </xdr:from>
    <xdr:to>
      <xdr:col>29</xdr:col>
      <xdr:colOff>76975</xdr:colOff>
      <xdr:row>37</xdr:row>
      <xdr:rowOff>105773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F5947B2F-0610-3E9A-A4F4-C67A21403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201525" y="0"/>
          <a:ext cx="5553850" cy="71542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287747</xdr:colOff>
      <xdr:row>45</xdr:row>
      <xdr:rowOff>144091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E959E8A-3583-0FE8-C8DE-8424E5E1BF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308547" cy="8716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497496</xdr:colOff>
      <xdr:row>44</xdr:row>
      <xdr:rowOff>182170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CE32CEB-8FB1-FC77-B697-523F44871F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737496" cy="8564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3:M44"/>
  <sheetViews>
    <sheetView tabSelected="1" workbookViewId="0">
      <selection activeCell="F23" sqref="F23"/>
    </sheetView>
  </sheetViews>
  <sheetFormatPr defaultRowHeight="15" x14ac:dyDescent="0.25"/>
  <cols>
    <col min="1" max="1" width="23.5703125" customWidth="1"/>
    <col min="2" max="2" width="14.28515625" bestFit="1" customWidth="1"/>
    <col min="3" max="3" width="13.7109375" bestFit="1" customWidth="1"/>
    <col min="4" max="4" width="14.28515625" bestFit="1" customWidth="1"/>
    <col min="5" max="5" width="12.5703125" bestFit="1" customWidth="1"/>
    <col min="6" max="6" width="14.28515625" bestFit="1" customWidth="1"/>
    <col min="7" max="7" width="13.85546875" bestFit="1" customWidth="1"/>
    <col min="10" max="10" width="12.140625" bestFit="1" customWidth="1"/>
  </cols>
  <sheetData>
    <row r="3" spans="1:12" x14ac:dyDescent="0.25">
      <c r="A3" s="3"/>
      <c r="B3" s="3"/>
      <c r="C3" s="3"/>
      <c r="D3" s="16"/>
    </row>
    <row r="4" spans="1:12" ht="16.5" x14ac:dyDescent="0.3">
      <c r="A4" s="14"/>
      <c r="B4" s="15"/>
      <c r="C4" s="17"/>
      <c r="D4" s="17"/>
    </row>
    <row r="5" spans="1:12" ht="16.5" x14ac:dyDescent="0.3">
      <c r="A5" s="4" t="s">
        <v>4</v>
      </c>
      <c r="B5" s="4">
        <v>2024</v>
      </c>
      <c r="C5" s="4"/>
      <c r="D5" s="3"/>
      <c r="I5" s="3" t="s">
        <v>1</v>
      </c>
      <c r="J5" s="3"/>
      <c r="K5" s="3"/>
      <c r="L5" s="3"/>
    </row>
    <row r="6" spans="1:12" ht="16.5" x14ac:dyDescent="0.3">
      <c r="A6" s="4" t="s">
        <v>5</v>
      </c>
      <c r="B6" s="4">
        <v>1971</v>
      </c>
      <c r="C6" s="4"/>
      <c r="D6" s="3"/>
      <c r="I6" s="3">
        <v>1971</v>
      </c>
      <c r="J6" s="3">
        <v>2024</v>
      </c>
      <c r="K6" s="3">
        <f>J6-I6</f>
        <v>53</v>
      </c>
      <c r="L6" s="3">
        <f>K6-60</f>
        <v>-7</v>
      </c>
    </row>
    <row r="7" spans="1:12" ht="16.5" x14ac:dyDescent="0.3">
      <c r="A7" s="4" t="s">
        <v>6</v>
      </c>
      <c r="B7" s="4">
        <f>B5-B6</f>
        <v>53</v>
      </c>
      <c r="C7" s="4"/>
      <c r="D7" s="3"/>
      <c r="I7" s="3"/>
      <c r="J7" s="3"/>
      <c r="K7" s="3"/>
    </row>
    <row r="8" spans="1:12" ht="16.5" x14ac:dyDescent="0.3">
      <c r="A8" s="4"/>
      <c r="B8" s="4">
        <f>B7-60</f>
        <v>-7</v>
      </c>
      <c r="C8" s="4"/>
      <c r="D8" s="3"/>
      <c r="H8" s="12"/>
      <c r="I8" s="13" t="s">
        <v>24</v>
      </c>
      <c r="J8" s="13" t="s">
        <v>23</v>
      </c>
      <c r="K8" s="13"/>
      <c r="L8">
        <v>30250</v>
      </c>
    </row>
    <row r="9" spans="1:12" ht="16.5" x14ac:dyDescent="0.3">
      <c r="A9" s="4" t="s">
        <v>7</v>
      </c>
      <c r="B9" s="8">
        <f>523*2300</f>
        <v>1202900</v>
      </c>
      <c r="C9" s="8"/>
      <c r="D9" s="7"/>
      <c r="H9" s="12"/>
      <c r="I9" s="13">
        <v>436</v>
      </c>
      <c r="J9" s="13">
        <f>I9*1.2</f>
        <v>523.19999999999993</v>
      </c>
      <c r="K9" s="13"/>
      <c r="L9">
        <f>L8/10.764</f>
        <v>2810.2935711631367</v>
      </c>
    </row>
    <row r="10" spans="1:12" ht="16.5" x14ac:dyDescent="0.3">
      <c r="A10" s="4" t="s">
        <v>8</v>
      </c>
      <c r="B10" s="4"/>
      <c r="C10" s="4"/>
      <c r="D10" s="3"/>
      <c r="H10" s="12"/>
      <c r="I10" s="13">
        <v>22000</v>
      </c>
      <c r="J10" s="13"/>
      <c r="K10" s="13"/>
    </row>
    <row r="11" spans="1:12" ht="16.5" x14ac:dyDescent="0.3">
      <c r="A11" s="4"/>
      <c r="B11" s="4"/>
      <c r="C11" s="4"/>
      <c r="D11" s="3"/>
      <c r="H11" s="12"/>
      <c r="I11" s="13">
        <f>I10*I9</f>
        <v>9592000</v>
      </c>
      <c r="J11" s="13"/>
      <c r="K11" s="13"/>
    </row>
    <row r="12" spans="1:12" ht="16.5" x14ac:dyDescent="0.3">
      <c r="A12" s="4" t="s">
        <v>9</v>
      </c>
      <c r="B12" s="4">
        <f>100-10</f>
        <v>90</v>
      </c>
      <c r="C12" s="4"/>
      <c r="D12" s="3"/>
      <c r="I12" s="3">
        <f>I11/523</f>
        <v>18340.344168260039</v>
      </c>
      <c r="J12" s="3"/>
      <c r="K12" s="3"/>
    </row>
    <row r="13" spans="1:12" ht="16.5" x14ac:dyDescent="0.3">
      <c r="A13" s="4" t="s">
        <v>10</v>
      </c>
      <c r="B13" s="4">
        <f>B12*B7/60</f>
        <v>79.5</v>
      </c>
      <c r="C13" s="4"/>
      <c r="D13" s="3"/>
    </row>
    <row r="14" spans="1:12" ht="16.5" x14ac:dyDescent="0.3">
      <c r="A14" s="4"/>
      <c r="B14" s="9">
        <f>B13%</f>
        <v>0.79500000000000004</v>
      </c>
      <c r="C14" s="9"/>
      <c r="D14" s="18"/>
    </row>
    <row r="15" spans="1:12" ht="16.5" x14ac:dyDescent="0.3">
      <c r="A15" s="4" t="s">
        <v>11</v>
      </c>
      <c r="B15" s="8">
        <f>ROUND((B9*B14),0)</f>
        <v>956306</v>
      </c>
      <c r="C15" s="8"/>
      <c r="D15" s="8"/>
      <c r="I15" t="s">
        <v>25</v>
      </c>
      <c r="J15" t="s">
        <v>26</v>
      </c>
    </row>
    <row r="16" spans="1:12" ht="16.5" x14ac:dyDescent="0.3">
      <c r="A16" s="4"/>
      <c r="B16" s="8"/>
      <c r="C16" s="8"/>
      <c r="D16" s="8"/>
      <c r="I16">
        <f>429</f>
        <v>429</v>
      </c>
      <c r="J16">
        <f>157</f>
        <v>157</v>
      </c>
    </row>
    <row r="17" spans="1:12" ht="16.5" x14ac:dyDescent="0.3">
      <c r="A17" s="4" t="s">
        <v>2</v>
      </c>
      <c r="B17" s="8">
        <v>523</v>
      </c>
      <c r="C17" s="8"/>
      <c r="D17" s="7"/>
      <c r="I17">
        <f>I16*1.2</f>
        <v>514.79999999999995</v>
      </c>
    </row>
    <row r="18" spans="1:12" ht="16.5" x14ac:dyDescent="0.3">
      <c r="A18" s="4" t="s">
        <v>22</v>
      </c>
      <c r="B18" s="4">
        <v>21000</v>
      </c>
      <c r="C18" s="4"/>
      <c r="D18" s="3"/>
      <c r="I18">
        <v>17000</v>
      </c>
      <c r="J18">
        <f>I18*70%</f>
        <v>11900</v>
      </c>
    </row>
    <row r="19" spans="1:12" ht="16.5" x14ac:dyDescent="0.3">
      <c r="A19" s="4" t="s">
        <v>12</v>
      </c>
      <c r="B19" s="8">
        <f>B18*B17</f>
        <v>10983000</v>
      </c>
      <c r="C19" s="8"/>
      <c r="D19" s="7"/>
      <c r="I19">
        <f>I18*I17</f>
        <v>8751600</v>
      </c>
      <c r="J19">
        <f>J18*J16</f>
        <v>1868300</v>
      </c>
      <c r="K19">
        <f>I19+J19</f>
        <v>10619900</v>
      </c>
      <c r="L19">
        <f>K19/523</f>
        <v>20305.736137667303</v>
      </c>
    </row>
    <row r="20" spans="1:12" ht="16.5" x14ac:dyDescent="0.3">
      <c r="A20" s="10" t="s">
        <v>13</v>
      </c>
      <c r="B20" s="11">
        <f>B19-B15</f>
        <v>10026694</v>
      </c>
      <c r="C20" s="19"/>
      <c r="D20" s="19"/>
    </row>
    <row r="21" spans="1:12" ht="16.5" x14ac:dyDescent="0.3">
      <c r="A21" s="10" t="s">
        <v>14</v>
      </c>
      <c r="B21" s="11">
        <f>B20*0.9</f>
        <v>9024024.5999999996</v>
      </c>
      <c r="C21" s="19"/>
      <c r="D21" s="19"/>
    </row>
    <row r="22" spans="1:12" ht="16.5" x14ac:dyDescent="0.3">
      <c r="A22" s="10" t="s">
        <v>15</v>
      </c>
      <c r="B22" s="11">
        <f>B20*0.8</f>
        <v>8021355.2000000002</v>
      </c>
      <c r="C22" s="19"/>
      <c r="D22" s="19"/>
      <c r="I22" t="s">
        <v>27</v>
      </c>
    </row>
    <row r="23" spans="1:12" ht="16.5" x14ac:dyDescent="0.3">
      <c r="A23" s="10" t="s">
        <v>16</v>
      </c>
      <c r="B23" s="11">
        <f>B20*0.03/12</f>
        <v>25066.735000000001</v>
      </c>
      <c r="C23" s="19"/>
      <c r="D23" s="19"/>
    </row>
    <row r="25" spans="1:12" x14ac:dyDescent="0.25">
      <c r="B25" s="1">
        <f>B20/523</f>
        <v>19171.499043977055</v>
      </c>
    </row>
    <row r="26" spans="1:12" x14ac:dyDescent="0.25">
      <c r="B26" s="1"/>
    </row>
    <row r="30" spans="1:12" x14ac:dyDescent="0.25">
      <c r="E30" t="s">
        <v>17</v>
      </c>
    </row>
    <row r="31" spans="1:12" x14ac:dyDescent="0.25">
      <c r="D31" s="3" t="s">
        <v>3</v>
      </c>
      <c r="E31" s="3" t="s">
        <v>18</v>
      </c>
      <c r="F31" s="3" t="s">
        <v>0</v>
      </c>
      <c r="G31" s="3" t="s">
        <v>19</v>
      </c>
      <c r="H31" s="3" t="s">
        <v>20</v>
      </c>
      <c r="I31" s="3"/>
    </row>
    <row r="32" spans="1:12" x14ac:dyDescent="0.25">
      <c r="D32" s="3">
        <v>475</v>
      </c>
      <c r="E32" s="5"/>
      <c r="F32" s="3">
        <v>7000000</v>
      </c>
      <c r="G32" s="3" t="e">
        <f t="shared" ref="G32:G37" si="0">F32/E32</f>
        <v>#DIV/0!</v>
      </c>
      <c r="H32" s="3">
        <f t="shared" ref="H32:H37" si="1">F32/D32</f>
        <v>14736.842105263158</v>
      </c>
      <c r="I32" s="3"/>
    </row>
    <row r="33" spans="4:13" x14ac:dyDescent="0.25">
      <c r="D33" s="3">
        <v>1600</v>
      </c>
      <c r="E33" s="5"/>
      <c r="F33" s="3">
        <v>22500000</v>
      </c>
      <c r="G33" s="3" t="e">
        <f t="shared" si="0"/>
        <v>#DIV/0!</v>
      </c>
      <c r="H33" s="3" t="e">
        <f>G33/1.2</f>
        <v>#DIV/0!</v>
      </c>
      <c r="I33" s="3">
        <f>F33/D33</f>
        <v>14062.5</v>
      </c>
    </row>
    <row r="34" spans="4:13" x14ac:dyDescent="0.25">
      <c r="D34" s="3">
        <f>E34*1.2</f>
        <v>961.19999999999993</v>
      </c>
      <c r="E34" s="5">
        <v>801</v>
      </c>
      <c r="F34" s="7">
        <v>17800000</v>
      </c>
      <c r="G34" s="3">
        <f t="shared" si="0"/>
        <v>22222.222222222223</v>
      </c>
      <c r="H34" s="3">
        <f t="shared" si="1"/>
        <v>18518.518518518518</v>
      </c>
      <c r="I34" s="3">
        <f>D34/E34</f>
        <v>1.2</v>
      </c>
    </row>
    <row r="35" spans="4:13" x14ac:dyDescent="0.25">
      <c r="D35" s="3">
        <v>1000</v>
      </c>
      <c r="E35" s="5"/>
      <c r="F35" s="7">
        <v>12000000</v>
      </c>
      <c r="G35" s="6" t="e">
        <f t="shared" si="0"/>
        <v>#DIV/0!</v>
      </c>
      <c r="H35" s="6">
        <f t="shared" si="1"/>
        <v>12000</v>
      </c>
      <c r="I35" s="3" t="e">
        <f>D35/E35</f>
        <v>#DIV/0!</v>
      </c>
    </row>
    <row r="36" spans="4:13" x14ac:dyDescent="0.25">
      <c r="D36" s="3">
        <v>370</v>
      </c>
      <c r="E36" s="6">
        <v>240</v>
      </c>
      <c r="F36" s="6">
        <v>6500000</v>
      </c>
      <c r="G36" s="6">
        <f t="shared" si="0"/>
        <v>27083.333333333332</v>
      </c>
      <c r="H36" s="6">
        <f t="shared" si="1"/>
        <v>17567.567567567567</v>
      </c>
      <c r="I36" s="3"/>
    </row>
    <row r="37" spans="4:13" x14ac:dyDescent="0.25">
      <c r="D37" s="3"/>
      <c r="E37" s="6"/>
      <c r="F37" s="6"/>
      <c r="G37" s="6" t="e">
        <f t="shared" si="0"/>
        <v>#DIV/0!</v>
      </c>
      <c r="H37" s="6" t="e">
        <f t="shared" si="1"/>
        <v>#DIV/0!</v>
      </c>
      <c r="I37" s="3"/>
    </row>
    <row r="38" spans="4:13" x14ac:dyDescent="0.25">
      <c r="E38" t="s">
        <v>21</v>
      </c>
    </row>
    <row r="39" spans="4:13" x14ac:dyDescent="0.25">
      <c r="D39" s="3"/>
      <c r="E39" s="2">
        <v>875</v>
      </c>
      <c r="F39" s="2">
        <v>10400000</v>
      </c>
      <c r="G39" s="3">
        <f t="shared" ref="G39:G44" si="2">F39/E39</f>
        <v>11885.714285714286</v>
      </c>
      <c r="H39">
        <v>624000</v>
      </c>
      <c r="I39">
        <v>30000</v>
      </c>
      <c r="J39" s="3">
        <f t="shared" ref="J39:J44" si="3">I39+H39+F39</f>
        <v>11054000</v>
      </c>
      <c r="K39" s="3">
        <f t="shared" ref="K39:K44" si="4">J39/E39</f>
        <v>12633.142857142857</v>
      </c>
      <c r="L39" s="7" t="e">
        <f>J39/D39</f>
        <v>#DIV/0!</v>
      </c>
      <c r="M39" s="3"/>
    </row>
    <row r="40" spans="4:13" x14ac:dyDescent="0.25">
      <c r="D40" s="3">
        <v>872</v>
      </c>
      <c r="E40" s="2">
        <f>D40*1.2</f>
        <v>1046.3999999999999</v>
      </c>
      <c r="F40" s="2">
        <v>13200000</v>
      </c>
      <c r="G40" s="3">
        <f t="shared" si="2"/>
        <v>12614.67889908257</v>
      </c>
      <c r="H40">
        <v>156000</v>
      </c>
      <c r="I40">
        <v>30000</v>
      </c>
      <c r="J40" s="3">
        <f t="shared" si="3"/>
        <v>13386000</v>
      </c>
      <c r="K40" s="3">
        <f t="shared" si="4"/>
        <v>12792.431192660551</v>
      </c>
      <c r="L40" s="7">
        <f>J40/D40</f>
        <v>15350.91743119266</v>
      </c>
      <c r="M40" s="3">
        <f>F40/D40</f>
        <v>15137.614678899083</v>
      </c>
    </row>
    <row r="41" spans="4:13" x14ac:dyDescent="0.25">
      <c r="D41" s="3"/>
      <c r="E41" s="3">
        <v>525</v>
      </c>
      <c r="F41" s="3">
        <v>8500000</v>
      </c>
      <c r="G41" s="3">
        <f t="shared" si="2"/>
        <v>16190.476190476191</v>
      </c>
      <c r="H41" s="3">
        <v>51000</v>
      </c>
      <c r="I41" s="3">
        <v>30000</v>
      </c>
      <c r="J41" s="3">
        <f t="shared" si="3"/>
        <v>8581000</v>
      </c>
      <c r="K41" s="3">
        <f t="shared" si="4"/>
        <v>16344.761904761905</v>
      </c>
      <c r="L41" s="3" t="e">
        <f>J41/D41</f>
        <v>#DIV/0!</v>
      </c>
      <c r="M41" s="3"/>
    </row>
    <row r="42" spans="4:13" x14ac:dyDescent="0.25">
      <c r="D42" s="3"/>
      <c r="E42" s="3">
        <v>980</v>
      </c>
      <c r="F42" s="3">
        <v>12100000</v>
      </c>
      <c r="G42" s="3">
        <f t="shared" si="2"/>
        <v>12346.938775510203</v>
      </c>
      <c r="H42" s="3">
        <v>726000</v>
      </c>
      <c r="I42" s="3">
        <v>30000</v>
      </c>
      <c r="J42" s="3">
        <f t="shared" si="3"/>
        <v>12856000</v>
      </c>
      <c r="K42" s="3">
        <f t="shared" si="4"/>
        <v>13118.367346938776</v>
      </c>
      <c r="L42" s="3"/>
      <c r="M42" s="3"/>
    </row>
    <row r="43" spans="4:13" x14ac:dyDescent="0.25">
      <c r="E43">
        <f>108.6*10.764</f>
        <v>1168.9703999999999</v>
      </c>
      <c r="F43">
        <v>20000000</v>
      </c>
      <c r="G43" s="3">
        <f t="shared" si="2"/>
        <v>17109.073078326022</v>
      </c>
      <c r="H43">
        <v>1200000</v>
      </c>
      <c r="I43" s="3">
        <v>30000</v>
      </c>
      <c r="J43" s="3">
        <f t="shared" si="3"/>
        <v>21230000</v>
      </c>
      <c r="K43" s="3">
        <f t="shared" si="4"/>
        <v>18161.281072643073</v>
      </c>
    </row>
    <row r="44" spans="4:13" x14ac:dyDescent="0.25">
      <c r="D44">
        <v>872</v>
      </c>
      <c r="E44">
        <f>D44*1.2</f>
        <v>1046.3999999999999</v>
      </c>
      <c r="F44">
        <v>15000000</v>
      </c>
      <c r="G44" s="20">
        <f t="shared" si="2"/>
        <v>14334.862385321103</v>
      </c>
      <c r="H44">
        <v>900000</v>
      </c>
      <c r="I44" s="3">
        <v>30000</v>
      </c>
      <c r="J44" s="3">
        <f t="shared" si="3"/>
        <v>15930000</v>
      </c>
      <c r="K44" s="3">
        <f t="shared" si="4"/>
        <v>15223.623853211011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97DA83-E1E4-425B-9C71-4D56589F7FC8}">
  <dimension ref="A1"/>
  <sheetViews>
    <sheetView workbookViewId="0">
      <selection activeCell="U1" sqref="U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6532E-E93D-42F8-AAB0-C983B06491B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462E2-3570-4212-BA8B-4A91A6E71D6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742B7-0F04-4C38-B4BF-35CD13FAF67F}">
  <dimension ref="A1"/>
  <sheetViews>
    <sheetView workbookViewId="0">
      <selection activeCell="AA17" sqref="AA17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1DD40F-9450-4E2F-B890-3F3706493E9F}">
  <dimension ref="A1"/>
  <sheetViews>
    <sheetView topLeftCell="A37" workbookViewId="0">
      <selection activeCell="A37" sqref="A37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EB8B7D-E6C3-4EE6-8D7A-D6C2AB560FC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336F7-F5DC-4B38-B642-657FC59F94DC}">
  <dimension ref="A1"/>
  <sheetViews>
    <sheetView topLeftCell="A28" workbookViewId="0">
      <selection activeCell="Z58" sqref="Z5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</vt:lpstr>
      <vt:lpstr>Sheet7</vt:lpstr>
      <vt:lpstr>Sheet6</vt:lpstr>
      <vt:lpstr>Sheet5</vt:lpstr>
      <vt:lpstr>Sheet4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2024-01-31T07:30:06Z</dcterms:modified>
</cp:coreProperties>
</file>