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Bharat Ram Prasad Yadav - Nipaniya\"/>
    </mc:Choice>
  </mc:AlternateContent>
  <xr:revisionPtr revIDLastSave="0" documentId="13_ncr:1_{BA80E604-85E0-4DDC-A259-B1440BA644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K47" i="2" l="1"/>
  <c r="K48" i="2"/>
  <c r="J46" i="2"/>
  <c r="K46" i="2" s="1"/>
  <c r="J47" i="2"/>
  <c r="J48" i="2"/>
  <c r="H49" i="2"/>
  <c r="I49" i="2"/>
  <c r="G14" i="2"/>
  <c r="J49" i="2" l="1"/>
  <c r="K49" i="2" s="1"/>
  <c r="J40" i="2"/>
  <c r="J39" i="2"/>
  <c r="J38" i="2"/>
  <c r="J37" i="2"/>
  <c r="J36" i="2"/>
  <c r="J35" i="2"/>
  <c r="J34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<sst xmlns="http://schemas.openxmlformats.org/spreadsheetml/2006/main" count="74" uniqueCount="62">
  <si>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</si>
  <si>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</si>
  <si>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</si>
  <si>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</si>
  <si>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</si>
  <si>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</si>
  <si>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</si>
  <si>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</si>
  <si>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</si>
  <si>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</si>
  <si>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</si>
  <si>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</si>
  <si>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</si>
  <si>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</si>
  <si>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</si>
  <si>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</si>
  <si>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</si>
  <si>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</si>
  <si>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</si>
  <si>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</si>
  <si>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</si>
  <si>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</si>
  <si>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</si>
  <si>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</si>
  <si>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</si>
  <si>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</si>
  <si>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</si>
  <si>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</si>
  <si>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</si>
  <si>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</si>
  <si>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</si>
  <si>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</si>
  <si>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</si>
  <si>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</si>
  <si>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</si>
  <si>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</si>
  <si>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</si>
  <si>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</si>
  <si>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</si>
  <si>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</si>
  <si>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</si>
  <si>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</si>
  <si>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</si>
  <si>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</si>
  <si>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</si>
  <si>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</si>
  <si>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</si>
  <si>
    <t>Meter</t>
  </si>
  <si>
    <t>Feet</t>
  </si>
  <si>
    <t xml:space="preserve">Total Slab Area </t>
  </si>
  <si>
    <t>Sqmt</t>
  </si>
  <si>
    <t>Sqft</t>
  </si>
  <si>
    <t xml:space="preserve">Particular </t>
  </si>
  <si>
    <t>FAR Area In Sq. M.</t>
  </si>
  <si>
    <t>Non FAR Area In Sq. Ft.</t>
  </si>
  <si>
    <t>Total Built Up  Area In Sq. M.</t>
  </si>
  <si>
    <t>Total Built Up  Area In Sq. Ft.</t>
  </si>
  <si>
    <t xml:space="preserve">Ground </t>
  </si>
  <si>
    <t xml:space="preserve">First </t>
  </si>
  <si>
    <t>Terrace</t>
  </si>
  <si>
    <t>-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</si>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</sst>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165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2" sqref="O12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1500</v>
      </c>
      <c r="D2" s="7" t="s">
        <v>44</v>
      </c>
      <c r="E2" s="4"/>
      <c r="F2" s="4"/>
      <c r="G2" s="25"/>
      <c r="H2" s="1" t="s">
        <v>39</v>
      </c>
      <c r="I2" s="61">
        <v>10000</v>
      </c>
      <c r="J2" s="61">
        <f>C2</f>
        <v>1500</v>
      </c>
      <c r="K2" s="61">
        <f>I3</f>
        <v>929</v>
      </c>
      <c r="L2" s="51">
        <f>J2*K2</f>
        <v>1393500</v>
      </c>
      <c r="O2" s="58" t="s">
        <v>35</v>
      </c>
      <c r="P2" s="59">
        <f>C28</f>
        <v>9150000</v>
      </c>
      <c r="R2" s="20">
        <f>P2*0.025/12</f>
        <v>19062.5</v>
      </c>
      <c r="S2" s="18" t="s">
        <v>34</v>
      </c>
    </row>
    <row r="3" spans="1:19" x14ac:dyDescent="0.3">
      <c r="B3" s="24" t="s">
        <v>6</v>
      </c>
      <c r="C3" s="50">
        <v>4000</v>
      </c>
      <c r="D3" s="15"/>
      <c r="E3" s="26"/>
      <c r="F3" s="26"/>
      <c r="G3" s="15"/>
      <c r="H3" s="1" t="s">
        <v>40</v>
      </c>
      <c r="I3" s="61">
        <f>MROUND(I2/10.764,1)</f>
        <v>929</v>
      </c>
      <c r="J3" s="61"/>
      <c r="K3" s="51"/>
      <c r="L3" s="51">
        <f>N11</f>
        <v>3150000</v>
      </c>
      <c r="O3" s="58" t="s">
        <v>35</v>
      </c>
      <c r="P3" s="59">
        <f>C28</f>
        <v>9150000</v>
      </c>
      <c r="Q3" s="7"/>
      <c r="R3" s="20">
        <f>P3*0.04/12</f>
        <v>30500</v>
      </c>
      <c r="S3" s="60" t="s">
        <v>36</v>
      </c>
    </row>
    <row r="4" spans="1:19" x14ac:dyDescent="0.3">
      <c r="B4" s="31" t="s">
        <v>18</v>
      </c>
      <c r="C4" s="51">
        <f>ROUND((C2*C3),0)</f>
        <v>6000000</v>
      </c>
      <c r="F4" s="22"/>
      <c r="G4" s="22"/>
      <c r="I4" s="51"/>
      <c r="J4" s="61"/>
      <c r="K4" s="51"/>
      <c r="L4" s="51">
        <f>SUM(L2:L3)</f>
        <v>4543500</v>
      </c>
      <c r="O4" s="58" t="s">
        <v>35</v>
      </c>
      <c r="P4" s="59">
        <f>C28</f>
        <v>9150000</v>
      </c>
      <c r="Q4" s="7"/>
      <c r="R4" s="20">
        <f>P4*0.033/12</f>
        <v>25162.5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2100</v>
      </c>
      <c r="D8" s="48">
        <v>2022</v>
      </c>
      <c r="E8" s="48">
        <v>2023</v>
      </c>
      <c r="F8" s="48">
        <v>60</v>
      </c>
      <c r="G8" s="52">
        <v>1500</v>
      </c>
      <c r="H8" s="53">
        <f t="shared" ref="H8" si="0">E8-D8</f>
        <v>1</v>
      </c>
      <c r="I8" s="53">
        <f t="shared" ref="I8" si="1">F8-H8</f>
        <v>59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1500</v>
      </c>
      <c r="M8" s="53">
        <f t="shared" ref="M8" si="5">O8-N8</f>
        <v>0</v>
      </c>
      <c r="N8" s="53">
        <f t="shared" ref="N8" si="6">ROUND((L8*C8),0)</f>
        <v>3150000</v>
      </c>
      <c r="O8" s="53">
        <f t="shared" ref="O8" si="7">ROUND((C8*G8),0)</f>
        <v>3150000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3150000</v>
      </c>
      <c r="O11" s="53">
        <f>SUM(O8:O10)</f>
        <v>3150000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5" t="s">
        <v>20</v>
      </c>
      <c r="C13" s="75"/>
      <c r="D13" s="11"/>
      <c r="E13" s="11"/>
      <c r="F13" s="12" t="s">
        <v>50</v>
      </c>
      <c r="G13" s="12" t="s">
        <v>51</v>
      </c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 t="s">
        <v>49</v>
      </c>
      <c r="F14" s="62">
        <v>195.12</v>
      </c>
      <c r="G14" s="12">
        <f>F14*10.764</f>
        <v>2100.2716799999998</v>
      </c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6" t="s">
        <v>15</v>
      </c>
      <c r="C18" s="77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8" t="s">
        <v>45</v>
      </c>
      <c r="G20" s="79"/>
      <c r="H20" s="79"/>
      <c r="I20" s="79"/>
      <c r="J20" s="79"/>
      <c r="K20" s="80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6000000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3150000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9150000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8235000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7320000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3150000</v>
      </c>
      <c r="D31" s="30"/>
      <c r="O31" s="33"/>
    </row>
    <row r="32" spans="1:15" x14ac:dyDescent="0.3">
      <c r="A32" s="1"/>
      <c r="B32" s="13" t="s">
        <v>41</v>
      </c>
      <c r="C32" s="81">
        <f>MROUND(C31*0.85,1)</f>
        <v>2677500</v>
      </c>
      <c r="O32" s="33"/>
    </row>
    <row r="33" spans="1:15" x14ac:dyDescent="0.3">
      <c r="A33" s="1"/>
      <c r="I33" t="s">
        <v>47</v>
      </c>
      <c r="J33" t="s">
        <v>48</v>
      </c>
      <c r="O33" s="33"/>
    </row>
    <row r="34" spans="1:15" x14ac:dyDescent="0.3">
      <c r="A34" s="1"/>
      <c r="I34"/>
      <c r="J34">
        <f>3.28*I34</f>
        <v>0</v>
      </c>
      <c r="L34" s="34"/>
      <c r="O34" s="33"/>
    </row>
    <row r="35" spans="1:15" x14ac:dyDescent="0.3">
      <c r="A35" s="1"/>
      <c r="I35"/>
      <c r="J35">
        <f t="shared" ref="J35:J40" si="16">3.28*I35</f>
        <v>0</v>
      </c>
      <c r="L35" s="34"/>
      <c r="O35" s="33"/>
    </row>
    <row r="36" spans="1:15" x14ac:dyDescent="0.3">
      <c r="A36" s="1"/>
      <c r="H36" s="32"/>
      <c r="I36"/>
      <c r="J36">
        <f t="shared" si="16"/>
        <v>0</v>
      </c>
      <c r="L36" s="34"/>
      <c r="O36" s="33"/>
    </row>
    <row r="37" spans="1:15" x14ac:dyDescent="0.3">
      <c r="A37" s="1"/>
      <c r="I37"/>
      <c r="J37">
        <f t="shared" si="16"/>
        <v>0</v>
      </c>
      <c r="L37" s="34"/>
      <c r="O37" s="33"/>
    </row>
    <row r="38" spans="1:15" x14ac:dyDescent="0.3">
      <c r="A38" s="1"/>
      <c r="I38"/>
      <c r="J38">
        <f t="shared" si="16"/>
        <v>0</v>
      </c>
      <c r="L38" s="34"/>
      <c r="O38" s="33"/>
    </row>
    <row r="39" spans="1:15" x14ac:dyDescent="0.3">
      <c r="A39" s="1"/>
      <c r="I39"/>
      <c r="J39">
        <f t="shared" si="16"/>
        <v>0</v>
      </c>
      <c r="L39" s="34"/>
      <c r="O39" s="33"/>
    </row>
    <row r="40" spans="1:15" x14ac:dyDescent="0.3">
      <c r="A40" s="1"/>
      <c r="I40"/>
      <c r="J40">
        <f t="shared" si="16"/>
        <v>0</v>
      </c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ht="17.25" thickBot="1" x14ac:dyDescent="0.35">
      <c r="A44" s="1"/>
      <c r="B44" s="1"/>
    </row>
    <row r="45" spans="1:15" ht="33.75" thickBot="1" x14ac:dyDescent="0.35">
      <c r="A45" s="1"/>
      <c r="B45" s="1"/>
      <c r="G45" s="67" t="s">
        <v>52</v>
      </c>
      <c r="H45" s="68" t="s">
        <v>53</v>
      </c>
      <c r="I45" s="68" t="s">
        <v>54</v>
      </c>
      <c r="J45" s="68" t="s">
        <v>55</v>
      </c>
      <c r="K45" s="68" t="s">
        <v>56</v>
      </c>
    </row>
    <row r="46" spans="1:15" ht="17.25" thickBot="1" x14ac:dyDescent="0.35">
      <c r="A46" s="1"/>
      <c r="B46" s="1"/>
      <c r="G46" s="69" t="s">
        <v>57</v>
      </c>
      <c r="H46" s="70">
        <v>69.55</v>
      </c>
      <c r="I46" s="70">
        <v>13.11</v>
      </c>
      <c r="J46" s="70">
        <f>SUM(H46:I46)</f>
        <v>82.66</v>
      </c>
      <c r="K46" s="74">
        <f>J46*10.764</f>
        <v>889.75223999999992</v>
      </c>
    </row>
    <row r="47" spans="1:15" ht="17.25" thickBot="1" x14ac:dyDescent="0.35">
      <c r="A47" s="1"/>
      <c r="B47" s="1"/>
      <c r="G47" s="69" t="s">
        <v>58</v>
      </c>
      <c r="H47" s="70">
        <v>69.55</v>
      </c>
      <c r="I47" s="70">
        <v>30.35</v>
      </c>
      <c r="J47" s="70">
        <f>SUM(H47:I47)</f>
        <v>99.9</v>
      </c>
      <c r="K47" s="74">
        <f t="shared" ref="K47:K49" si="17">J47*10.764</f>
        <v>1075.3235999999999</v>
      </c>
    </row>
    <row r="48" spans="1:15" ht="17.25" thickBot="1" x14ac:dyDescent="0.35">
      <c r="A48" s="1"/>
      <c r="B48" s="1"/>
      <c r="G48" s="69" t="s">
        <v>59</v>
      </c>
      <c r="H48" s="70" t="s">
        <v>60</v>
      </c>
      <c r="I48" s="70">
        <v>12.56</v>
      </c>
      <c r="J48" s="70">
        <f>SUM(H48:I48)</f>
        <v>12.56</v>
      </c>
      <c r="K48" s="74">
        <f t="shared" si="17"/>
        <v>135.19584</v>
      </c>
    </row>
    <row r="49" spans="1:11" ht="17.25" thickBot="1" x14ac:dyDescent="0.35">
      <c r="A49" s="1"/>
      <c r="B49" s="1"/>
      <c r="G49" s="71" t="s">
        <v>61</v>
      </c>
      <c r="H49" s="72">
        <f>SUM(H46:H48)</f>
        <v>139.1</v>
      </c>
      <c r="I49" s="72">
        <f>SUM(I46:I48)</f>
        <v>56.02</v>
      </c>
      <c r="J49" s="72">
        <f>SUM(J46:J48)</f>
        <v>195.12</v>
      </c>
      <c r="K49" s="73">
        <f t="shared" si="17"/>
        <v>2100.2716799999998</v>
      </c>
    </row>
    <row r="50" spans="1:11" x14ac:dyDescent="0.3">
      <c r="A50" s="1"/>
      <c r="B50" s="1"/>
    </row>
    <row r="51" spans="1:11" x14ac:dyDescent="0.3">
      <c r="A51" s="1"/>
      <c r="B51" s="1"/>
    </row>
    <row r="52" spans="1:11" x14ac:dyDescent="0.3">
      <c r="A52" s="1"/>
      <c r="B52" s="1"/>
      <c r="F52" s="35"/>
      <c r="G52" s="35"/>
      <c r="H52" s="35"/>
      <c r="I52" s="35"/>
      <c r="J52" s="13"/>
    </row>
    <row r="53" spans="1:11" x14ac:dyDescent="0.3">
      <c r="A53" s="1"/>
      <c r="B53" s="1"/>
      <c r="F53" s="33"/>
      <c r="G53" s="1"/>
      <c r="H53" s="33"/>
      <c r="I53" s="33"/>
    </row>
    <row r="54" spans="1:11" x14ac:dyDescent="0.3">
      <c r="A54" s="1"/>
      <c r="B54" s="1"/>
      <c r="F54" s="33"/>
      <c r="G54" s="33"/>
      <c r="H54" s="36"/>
      <c r="I54" s="36"/>
    </row>
    <row r="55" spans="1:11" x14ac:dyDescent="0.3">
      <c r="A55" s="1"/>
      <c r="B55" s="1"/>
      <c r="F55" s="33"/>
      <c r="G55" s="33"/>
      <c r="H55" s="33"/>
      <c r="I55" s="33"/>
    </row>
    <row r="56" spans="1:11" x14ac:dyDescent="0.3">
      <c r="A56" s="1"/>
      <c r="B56" s="1"/>
      <c r="F56" s="33"/>
      <c r="G56" s="37"/>
      <c r="H56" s="33"/>
      <c r="I56" s="33"/>
    </row>
    <row r="57" spans="1:11" x14ac:dyDescent="0.3">
      <c r="A57" s="1"/>
      <c r="B57" s="1"/>
      <c r="F57" s="33"/>
      <c r="G57" s="33"/>
      <c r="H57" s="33"/>
      <c r="I57" s="33"/>
    </row>
    <row r="58" spans="1:11" x14ac:dyDescent="0.3">
      <c r="A58" s="1"/>
      <c r="B58" s="1"/>
      <c r="F58" s="33"/>
      <c r="G58" s="33"/>
      <c r="H58" s="33"/>
      <c r="I58" s="33"/>
    </row>
    <row r="59" spans="1:11" x14ac:dyDescent="0.3">
      <c r="A59" s="1"/>
      <c r="B59" s="1"/>
      <c r="F59" s="33"/>
      <c r="G59" s="33"/>
      <c r="H59" s="33"/>
      <c r="I59" s="33"/>
    </row>
    <row r="60" spans="1:11" x14ac:dyDescent="0.3">
      <c r="A60" s="1"/>
      <c r="B60" s="1"/>
      <c r="F60" s="33"/>
      <c r="G60" s="33"/>
      <c r="H60" s="33"/>
      <c r="I60" s="33"/>
    </row>
    <row r="61" spans="1:11" x14ac:dyDescent="0.3">
      <c r="A61" s="1"/>
      <c r="B61" s="1"/>
      <c r="F61" s="33"/>
      <c r="G61" s="33"/>
      <c r="H61" s="33"/>
      <c r="I61" s="33"/>
    </row>
    <row r="62" spans="1:11" x14ac:dyDescent="0.3">
      <c r="A62" s="1"/>
      <c r="B62" s="1"/>
      <c r="F62" s="33"/>
      <c r="G62" s="33"/>
      <c r="H62" s="33"/>
      <c r="I62" s="33"/>
    </row>
    <row r="63" spans="1:11" x14ac:dyDescent="0.3">
      <c r="A63" s="1"/>
      <c r="B63" s="1"/>
    </row>
    <row r="64" spans="1:11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2023-12-19T12:07:50Z</dcterms:modified>
</cp:coreProperties>
</file>