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\Chembur (East)\Pawaak Dokkania\"/>
    </mc:Choice>
  </mc:AlternateContent>
  <xr:revisionPtr revIDLastSave="0" documentId="13_ncr:1_{E3218ABE-3C65-49A1-8A11-8375C459CAE7}" xr6:coauthVersionLast="47" xr6:coauthVersionMax="47" xr10:uidLastSave="{00000000-0000-0000-0000-000000000000}"/>
  <bookViews>
    <workbookView xWindow="-120" yWindow="-120" windowWidth="29040" windowHeight="15720" tabRatio="932" activeTab="16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G38" i="4"/>
  <c r="F43" i="4"/>
  <c r="F42" i="4"/>
  <c r="P7" i="4"/>
  <c r="Q7" i="4" s="1"/>
  <c r="Q6" i="4"/>
  <c r="F84" i="23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I38" i="4"/>
  <c r="H38" i="4"/>
  <c r="G31" i="4"/>
  <c r="P5" i="4"/>
  <c r="Q5" i="4" s="1"/>
  <c r="Q4" i="4"/>
  <c r="Q3" i="4"/>
  <c r="Q2" i="4"/>
  <c r="H29" i="4"/>
  <c r="P2" i="4"/>
  <c r="P3" i="4"/>
  <c r="P4" i="4"/>
  <c r="P6" i="4"/>
  <c r="B6" i="4"/>
  <c r="C6" i="4" s="1"/>
  <c r="B7" i="4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Q14" i="4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F14" i="4" l="1"/>
  <c r="H12" i="4"/>
  <c r="G11" i="4"/>
  <c r="F20" i="23"/>
  <c r="F25" i="23"/>
  <c r="F21" i="23"/>
  <c r="H4" i="4"/>
  <c r="B3" i="4"/>
  <c r="C3" i="4" s="1"/>
  <c r="D3" i="4" s="1"/>
  <c r="H9" i="4"/>
  <c r="F10" i="4"/>
  <c r="G7" i="4"/>
  <c r="F6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G19" i="23"/>
  <c r="C20" i="23"/>
  <c r="G20" i="23" s="1"/>
  <c r="C21" i="23"/>
  <c r="G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<sst xmlns="http://schemas.openxmlformats.org/spreadsheetml/2006/main" count="142" uniqueCount="96">
  <si>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</si>
  <si>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</si>
  <si>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</si>
  <si>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</si>
  <si>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</si>
  <si>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</si>
  <si>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</si>
  <si>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</si>
  <si>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</si>
  <si>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</si>
  <si>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</si>
  <si>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</si>
  <si>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</si>
  <si>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</si>
  <si>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</si>
  <si>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</si>
  <si>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</si>
  <si>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</si>
  <si>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</si>
  <si>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</si>
  <si>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</si>
  <si>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</si>
  <si>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</si>
  <si>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</si>
  <si>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</si>
  <si>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</si>
  <si>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</si>
  <si>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</si>
  <si>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</si>
  <si>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</si>
  <si>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</si>
  <si>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</si>
  <si>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</si>
  <si>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</si>
  <si>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</si>
  <si>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</si>
  <si>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</si>
  <si>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</si>
  <si>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</si>
  <si>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</si>
  <si>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</si>
  <si>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</si>
  <si>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</si>
  <si>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</si>
  <si>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</si>
  <si>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</si>
  <si>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</si>
  <si>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</si>
  <si>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</si>
  <si>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</si>
  <si>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</si>
  <si>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</si>
  <si>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</si>
  <si>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</si>
  <si>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</si>
  <si>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</si>
  <si>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</si>
  <si>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</si>
  <si>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</si>
  <si>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</si>
  <si>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</si>
  <si>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</si>
  <si>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</si>
  <si>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</si>
  <si>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</si>
  <si>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</si>
  <si>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</si>
  <si>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</si>
  <si>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</si>
  <si>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</si>
  <si>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</si>
  <si>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</si>
  <si>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</si>
  <si>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</si>
  <si>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</si>
  <si>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</si>
  <si>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</si>
  <si>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</si>
  <si>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</si>
  <si>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</si>
  <si>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</si>
  <si>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</si>
  <si>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</si>
  <si>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</si>
  <si>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</si>
  <si>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IGR-30.03.22</t>
  </si>
  <si>
    <t>IGR-22.02.22</t>
  </si>
  <si>
    <t>IGR-20.10.23</t>
  </si>
  <si>
    <t>IGR-31.01.23</t>
  </si>
  <si>
    <t>UNIT NO</t>
  </si>
  <si>
    <t>MCA</t>
  </si>
  <si>
    <t>as per site information 89000 rent both properties</t>
  </si>
  <si>
    <t>yoc-2004</t>
  </si>
  <si>
    <t>Unit No.</t>
  </si>
  <si>
    <t>IGR-31.03.23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</si>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</sst>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36</xdr:row>
      <xdr:rowOff>48552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2DE742-820B-9C9A-00E4-FDDC5534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398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458965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3E1AF-730B-DAA4-A56D-CFD54B4D6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50965" cy="8811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4E398-191D-A87F-CD8F-0BC5B8BC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792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6951D-53C8-5238-CD36-440FBB60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545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7247F-B31B-42F4-D2D2-67ACC4756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39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376E0-5E0E-8AAA-A91B-2A57351B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497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393047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681EE-C09D-B311-6972-5B2ACC35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71447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37</xdr:row>
      <xdr:rowOff>96174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20637-6714-534E-9131-69929A4E1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620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FD84E-0698-43E3-1CAB-6720C731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4D683-2867-1727-9668-794B9203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5F271-D131-4ED8-DA0C-5F4BCBE9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CD485-C576-907F-7DE6-D6D6EEF7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26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AA9DC-EF64-477C-E452-68911F08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151640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C3*15%</f>
        <v>22746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C3-C4</f>
        <v>128894</v>
      </c>
      <c r="D5" s="59" t="s">
        <v>62</v>
      </c>
      <c r="E5" s="60">
        <f>C5/10.764</f>
        <v>11974.544778892605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77580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51314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41564.340000000004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119144.34</v>
      </c>
      <c r="D9" s="59" t="s">
        <v>62</v>
      </c>
      <c r="E9" s="60">
        <f>C9/10.764</f>
        <v>11068.779264214047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F5E8-C320-4BE7-812E-8220FA821B1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1CFCF-4143-4441-8EBD-ABE2B48315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DFE9-219C-4B72-833F-EE9997495D58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K26" sqref="J26:K26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21000</v>
      </c>
      <c r="D3" s="22" t="s">
        <v>75</v>
      </c>
      <c r="E3" s="6" t="s">
        <v>76</v>
      </c>
      <c r="F3" s="19">
        <v>21000</v>
      </c>
      <c r="G3" s="22" t="s">
        <v>75</v>
      </c>
      <c r="H3" s="6" t="s">
        <v>76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18300</v>
      </c>
      <c r="D5" s="22"/>
      <c r="F5" s="19">
        <f>F3-F4</f>
        <v>18300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19</v>
      </c>
      <c r="D7" s="24">
        <v>2023</v>
      </c>
      <c r="F7" s="24">
        <f>G7-G8</f>
        <v>19</v>
      </c>
      <c r="G7" s="24">
        <v>2023</v>
      </c>
    </row>
    <row r="8" spans="1:8" x14ac:dyDescent="0.25">
      <c r="A8" s="15" t="s">
        <v>18</v>
      </c>
      <c r="B8" s="23"/>
      <c r="C8" s="24">
        <f>C9-C7</f>
        <v>41</v>
      </c>
      <c r="D8" s="24">
        <v>2004</v>
      </c>
      <c r="F8" s="24">
        <f>F9-F7</f>
        <v>41</v>
      </c>
      <c r="G8" s="24">
        <v>2004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28.5</v>
      </c>
      <c r="D10" s="24"/>
      <c r="F10" s="24">
        <f>90*F7/F9</f>
        <v>28.5</v>
      </c>
      <c r="G10" s="24"/>
    </row>
    <row r="11" spans="1:8" x14ac:dyDescent="0.25">
      <c r="A11" s="15"/>
      <c r="B11" s="25"/>
      <c r="C11" s="26">
        <f>C10%</f>
        <v>0.28499999999999998</v>
      </c>
      <c r="D11" s="26"/>
      <c r="F11" s="26">
        <f>F10%</f>
        <v>0.28499999999999998</v>
      </c>
      <c r="G11" s="26"/>
    </row>
    <row r="12" spans="1:8" x14ac:dyDescent="0.25">
      <c r="A12" s="15" t="s">
        <v>21</v>
      </c>
      <c r="B12" s="18"/>
      <c r="C12" s="19">
        <f>C6*C11</f>
        <v>769.49999999999989</v>
      </c>
      <c r="D12" s="22"/>
      <c r="F12" s="19">
        <f>F6*F11</f>
        <v>769.49999999999989</v>
      </c>
      <c r="G12" s="22"/>
    </row>
    <row r="13" spans="1:8" x14ac:dyDescent="0.25">
      <c r="A13" s="15" t="s">
        <v>22</v>
      </c>
      <c r="B13" s="18"/>
      <c r="C13" s="19">
        <f>C6-C12</f>
        <v>1930.5</v>
      </c>
      <c r="D13" s="22"/>
      <c r="F13" s="19">
        <f>F6-F12</f>
        <v>1930.5</v>
      </c>
      <c r="G13" s="22"/>
    </row>
    <row r="14" spans="1:8" x14ac:dyDescent="0.25">
      <c r="A14" s="15" t="s">
        <v>15</v>
      </c>
      <c r="B14" s="18"/>
      <c r="C14" s="19">
        <f>C5</f>
        <v>18300</v>
      </c>
      <c r="D14" s="22"/>
      <c r="F14" s="19">
        <f>F5</f>
        <v>18300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20230.5</v>
      </c>
      <c r="D16" s="22"/>
      <c r="F16" s="20">
        <f>F14+F13</f>
        <v>20230.5</v>
      </c>
      <c r="G16" s="22"/>
    </row>
    <row r="17" spans="1:8" x14ac:dyDescent="0.25">
      <c r="A17" t="s">
        <v>93</v>
      </c>
      <c r="B17" s="23"/>
      <c r="C17" s="24">
        <v>329</v>
      </c>
      <c r="D17" s="24"/>
      <c r="F17" s="24">
        <v>330</v>
      </c>
      <c r="G17" s="24"/>
    </row>
    <row r="18" spans="1:8" x14ac:dyDescent="0.25">
      <c r="A18" s="72" t="str">
        <f>E3</f>
        <v>BUA</v>
      </c>
      <c r="B18" s="7"/>
      <c r="C18" s="29">
        <v>450</v>
      </c>
      <c r="D18" s="24"/>
      <c r="F18" s="29">
        <v>550</v>
      </c>
      <c r="G18" s="24" t="s">
        <v>95</v>
      </c>
    </row>
    <row r="19" spans="1:8" x14ac:dyDescent="0.25">
      <c r="A19" s="15" t="s">
        <v>73</v>
      </c>
      <c r="B19" s="6"/>
      <c r="C19" s="30">
        <f>C18*C16</f>
        <v>9103725</v>
      </c>
      <c r="D19" s="31"/>
      <c r="E19" s="66"/>
      <c r="F19" s="30">
        <f>F18*F16</f>
        <v>11126775</v>
      </c>
      <c r="G19" s="75">
        <f>C19+F19</f>
        <v>20230500</v>
      </c>
      <c r="H19" s="66"/>
    </row>
    <row r="20" spans="1:8" x14ac:dyDescent="0.25">
      <c r="A20" s="15" t="s">
        <v>24</v>
      </c>
      <c r="C20" s="32">
        <f>C19*90%</f>
        <v>8193352.5</v>
      </c>
      <c r="D20" s="30"/>
      <c r="F20" s="32">
        <f>F19*90%</f>
        <v>10014097.5</v>
      </c>
      <c r="G20" s="75">
        <f t="shared" ref="G20:G21" si="0">C20+F20</f>
        <v>18207450</v>
      </c>
    </row>
    <row r="21" spans="1:8" x14ac:dyDescent="0.25">
      <c r="A21" s="15" t="s">
        <v>25</v>
      </c>
      <c r="C21" s="32">
        <f>C19*80%</f>
        <v>7282980</v>
      </c>
      <c r="D21" s="32"/>
      <c r="F21" s="32">
        <f>F19*80%</f>
        <v>8901420</v>
      </c>
      <c r="G21" s="75">
        <f t="shared" si="0"/>
        <v>16184400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1215000</v>
      </c>
      <c r="D23" s="35"/>
      <c r="F23" s="35">
        <f>F4*F18</f>
        <v>1485000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18966.09375</v>
      </c>
      <c r="D25" s="32"/>
      <c r="F25" s="32">
        <f>F19*0.025/12</f>
        <v>23180.78125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R2" sqref="R2:R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392.13252</v>
      </c>
      <c r="C2" s="4">
        <f t="shared" ref="C2:C16" si="1">B2*1.2</f>
        <v>470.55902399999997</v>
      </c>
      <c r="D2" s="4">
        <f t="shared" ref="D2:D16" si="2">C2*1.2</f>
        <v>564.67082879999998</v>
      </c>
      <c r="E2" s="5">
        <f t="shared" ref="E2:E16" si="3">R2</f>
        <v>5175000</v>
      </c>
      <c r="F2" s="4">
        <f t="shared" ref="F2:F15" si="4">ROUND((E2/B2),0)</f>
        <v>13197</v>
      </c>
      <c r="G2" s="4">
        <f t="shared" ref="G2:G15" si="5">ROUND((E2/C2),0)</f>
        <v>10998</v>
      </c>
      <c r="H2" s="4">
        <f t="shared" ref="H2:H15" si="6">ROUND((E2/D2),0)</f>
        <v>9165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36.43*10.764</f>
        <v>392.13252</v>
      </c>
      <c r="R2" s="2">
        <v>5175000</v>
      </c>
      <c r="S2" s="2" t="s">
        <v>85</v>
      </c>
    </row>
    <row r="3" spans="1:19" x14ac:dyDescent="0.25">
      <c r="A3" s="4">
        <v>2</v>
      </c>
      <c r="B3" s="4">
        <f t="shared" si="0"/>
        <v>375.12540000000001</v>
      </c>
      <c r="C3" s="4">
        <f t="shared" si="1"/>
        <v>450.15048000000002</v>
      </c>
      <c r="D3" s="4">
        <f t="shared" si="2"/>
        <v>540.18057599999997</v>
      </c>
      <c r="E3" s="5">
        <f t="shared" si="3"/>
        <v>7641000</v>
      </c>
      <c r="F3" s="4">
        <f t="shared" si="4"/>
        <v>20369</v>
      </c>
      <c r="G3" s="73">
        <f t="shared" si="5"/>
        <v>16974</v>
      </c>
      <c r="H3" s="73">
        <f t="shared" si="6"/>
        <v>14145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34.85*10.764</f>
        <v>375.12540000000001</v>
      </c>
      <c r="R3" s="74">
        <v>7641000</v>
      </c>
      <c r="S3" s="74" t="s">
        <v>86</v>
      </c>
    </row>
    <row r="4" spans="1:19" x14ac:dyDescent="0.25">
      <c r="A4" s="4">
        <v>3</v>
      </c>
      <c r="B4" s="4">
        <f t="shared" si="0"/>
        <v>375.01776000000001</v>
      </c>
      <c r="C4" s="4">
        <f t="shared" si="1"/>
        <v>450.02131200000002</v>
      </c>
      <c r="D4" s="4">
        <f t="shared" si="2"/>
        <v>540.02557439999998</v>
      </c>
      <c r="E4" s="5">
        <f t="shared" si="3"/>
        <v>7637000</v>
      </c>
      <c r="F4" s="4">
        <f t="shared" si="4"/>
        <v>20364</v>
      </c>
      <c r="G4" s="73">
        <f t="shared" si="5"/>
        <v>16970</v>
      </c>
      <c r="H4" s="73">
        <f t="shared" si="6"/>
        <v>14142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34.84*10.764</f>
        <v>375.01776000000001</v>
      </c>
      <c r="R4" s="74">
        <v>7637000</v>
      </c>
      <c r="S4" s="74" t="s">
        <v>86</v>
      </c>
    </row>
    <row r="5" spans="1:19" x14ac:dyDescent="0.25">
      <c r="A5" s="4">
        <v>4</v>
      </c>
      <c r="B5" s="4">
        <f t="shared" si="0"/>
        <v>375.03570000000002</v>
      </c>
      <c r="C5" s="4">
        <f t="shared" si="1"/>
        <v>450.04284000000001</v>
      </c>
      <c r="D5" s="4">
        <f t="shared" si="2"/>
        <v>540.05140800000004</v>
      </c>
      <c r="E5" s="5">
        <f t="shared" si="3"/>
        <v>7500000</v>
      </c>
      <c r="F5" s="4">
        <f t="shared" si="4"/>
        <v>19998</v>
      </c>
      <c r="G5" s="4">
        <f t="shared" si="5"/>
        <v>16665</v>
      </c>
      <c r="H5" s="4">
        <f t="shared" si="6"/>
        <v>13888</v>
      </c>
      <c r="I5" s="4">
        <f t="shared" si="7"/>
        <v>0</v>
      </c>
      <c r="J5" s="4">
        <f t="shared" si="8"/>
        <v>0</v>
      </c>
      <c r="O5">
        <v>0</v>
      </c>
      <c r="P5">
        <f>41.81*10.764</f>
        <v>450.04284000000001</v>
      </c>
      <c r="Q5">
        <f t="shared" ref="Q5:Q7" si="10">P5/1.2</f>
        <v>375.03570000000002</v>
      </c>
      <c r="R5" s="2">
        <v>7500000</v>
      </c>
      <c r="S5" s="2" t="s">
        <v>87</v>
      </c>
    </row>
    <row r="6" spans="1:19" x14ac:dyDescent="0.25">
      <c r="A6" s="4">
        <v>5</v>
      </c>
      <c r="B6" s="4">
        <f t="shared" si="0"/>
        <v>1736.55612</v>
      </c>
      <c r="C6" s="4">
        <f t="shared" si="1"/>
        <v>2083.8673439999998</v>
      </c>
      <c r="D6" s="4">
        <f t="shared" si="2"/>
        <v>2500.6408127999998</v>
      </c>
      <c r="E6" s="5">
        <f t="shared" si="3"/>
        <v>30000000</v>
      </c>
      <c r="F6" s="4">
        <f t="shared" si="4"/>
        <v>17276</v>
      </c>
      <c r="G6" s="4">
        <f t="shared" si="5"/>
        <v>14396</v>
      </c>
      <c r="H6" s="4">
        <f t="shared" si="6"/>
        <v>11997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161.33*10.764</f>
        <v>1736.55612</v>
      </c>
      <c r="R6" s="2">
        <v>30000000</v>
      </c>
      <c r="S6" s="2" t="s">
        <v>88</v>
      </c>
    </row>
    <row r="7" spans="1:19" x14ac:dyDescent="0.25">
      <c r="A7" s="4">
        <v>6</v>
      </c>
      <c r="B7" s="4">
        <f t="shared" si="0"/>
        <v>2019.5057999999999</v>
      </c>
      <c r="C7" s="4">
        <f t="shared" si="1"/>
        <v>2423.4069599999998</v>
      </c>
      <c r="D7" s="4">
        <f t="shared" si="2"/>
        <v>2908.0883519999998</v>
      </c>
      <c r="E7" s="5">
        <f t="shared" si="3"/>
        <v>60353000</v>
      </c>
      <c r="F7" s="4">
        <f t="shared" si="4"/>
        <v>29885</v>
      </c>
      <c r="G7" s="4">
        <f t="shared" si="5"/>
        <v>24904</v>
      </c>
      <c r="H7" s="4">
        <f t="shared" si="6"/>
        <v>20753</v>
      </c>
      <c r="I7" s="4">
        <f t="shared" si="7"/>
        <v>0</v>
      </c>
      <c r="J7" s="4">
        <f t="shared" si="8"/>
        <v>0</v>
      </c>
      <c r="O7">
        <v>0</v>
      </c>
      <c r="P7">
        <f>225.14*10.764</f>
        <v>2423.4069599999998</v>
      </c>
      <c r="Q7">
        <f t="shared" si="10"/>
        <v>2019.5057999999999</v>
      </c>
      <c r="R7" s="2">
        <v>60353000</v>
      </c>
      <c r="S7" s="2" t="s">
        <v>94</v>
      </c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20100000</v>
      </c>
      <c r="F8" s="4">
        <f t="shared" si="4"/>
        <v>25125</v>
      </c>
      <c r="G8" s="73">
        <f t="shared" si="5"/>
        <v>20938</v>
      </c>
      <c r="H8" s="73">
        <f t="shared" si="6"/>
        <v>17448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800</v>
      </c>
      <c r="R8" s="74">
        <v>20100000</v>
      </c>
      <c r="S8" s="2"/>
    </row>
    <row r="9" spans="1:19" x14ac:dyDescent="0.25">
      <c r="A9" s="4">
        <v>8</v>
      </c>
      <c r="B9" s="4">
        <f t="shared" si="0"/>
        <v>1000</v>
      </c>
      <c r="C9" s="4">
        <f t="shared" si="1"/>
        <v>1200</v>
      </c>
      <c r="D9" s="4">
        <f t="shared" si="2"/>
        <v>1440</v>
      </c>
      <c r="E9" s="5">
        <f t="shared" si="3"/>
        <v>35000000</v>
      </c>
      <c r="F9" s="4">
        <f t="shared" si="4"/>
        <v>35000</v>
      </c>
      <c r="G9" s="4">
        <f t="shared" si="5"/>
        <v>29167</v>
      </c>
      <c r="H9" s="4">
        <f t="shared" si="6"/>
        <v>24306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1000</v>
      </c>
      <c r="R9" s="2">
        <v>35000000</v>
      </c>
      <c r="S9" s="2"/>
    </row>
    <row r="10" spans="1:19" x14ac:dyDescent="0.25">
      <c r="A10" s="4">
        <v>9</v>
      </c>
      <c r="B10" s="4">
        <f t="shared" si="0"/>
        <v>856</v>
      </c>
      <c r="C10" s="4">
        <f t="shared" si="1"/>
        <v>1027.2</v>
      </c>
      <c r="D10" s="4">
        <f t="shared" si="2"/>
        <v>1232.6400000000001</v>
      </c>
      <c r="E10" s="5">
        <f t="shared" si="3"/>
        <v>25700000</v>
      </c>
      <c r="F10" s="4">
        <f t="shared" si="4"/>
        <v>30023</v>
      </c>
      <c r="G10" s="73">
        <f t="shared" si="5"/>
        <v>25019</v>
      </c>
      <c r="H10" s="73">
        <f t="shared" si="6"/>
        <v>20850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856</v>
      </c>
      <c r="R10" s="74">
        <v>25700000</v>
      </c>
      <c r="S10" s="2"/>
    </row>
    <row r="11" spans="1:19" x14ac:dyDescent="0.25">
      <c r="A11" s="4">
        <v>10</v>
      </c>
      <c r="B11" s="4">
        <f t="shared" si="0"/>
        <v>396</v>
      </c>
      <c r="C11" s="4">
        <f t="shared" si="1"/>
        <v>475.2</v>
      </c>
      <c r="D11" s="4">
        <f t="shared" si="2"/>
        <v>570.24</v>
      </c>
      <c r="E11" s="5">
        <f t="shared" si="3"/>
        <v>13500000</v>
      </c>
      <c r="F11" s="4">
        <f t="shared" si="4"/>
        <v>34091</v>
      </c>
      <c r="G11" s="4">
        <f t="shared" si="5"/>
        <v>28409</v>
      </c>
      <c r="H11" s="4">
        <f t="shared" si="6"/>
        <v>23674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396</v>
      </c>
      <c r="R11" s="2">
        <v>13500000</v>
      </c>
      <c r="S11" s="2"/>
    </row>
    <row r="12" spans="1:19" x14ac:dyDescent="0.25">
      <c r="A12" s="4">
        <v>11</v>
      </c>
      <c r="B12" s="4">
        <f t="shared" si="0"/>
        <v>396</v>
      </c>
      <c r="C12" s="4">
        <f t="shared" si="1"/>
        <v>475.2</v>
      </c>
      <c r="D12" s="4">
        <f t="shared" si="2"/>
        <v>570.24</v>
      </c>
      <c r="E12" s="5">
        <f t="shared" si="3"/>
        <v>13000000</v>
      </c>
      <c r="F12" s="4">
        <f t="shared" si="4"/>
        <v>32828</v>
      </c>
      <c r="G12" s="4">
        <f t="shared" si="5"/>
        <v>27357</v>
      </c>
      <c r="H12" s="4">
        <f t="shared" si="6"/>
        <v>22797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396</v>
      </c>
      <c r="R12" s="2">
        <v>13000000</v>
      </c>
      <c r="S12" s="2"/>
    </row>
    <row r="13" spans="1:19" x14ac:dyDescent="0.25">
      <c r="A13" s="4">
        <v>12</v>
      </c>
      <c r="B13" s="4">
        <f t="shared" si="0"/>
        <v>520.83333333333337</v>
      </c>
      <c r="C13" s="4">
        <f t="shared" si="1"/>
        <v>625</v>
      </c>
      <c r="D13" s="4">
        <f t="shared" si="2"/>
        <v>750</v>
      </c>
      <c r="E13" s="5">
        <f t="shared" si="3"/>
        <v>14500000</v>
      </c>
      <c r="F13" s="4">
        <f t="shared" si="4"/>
        <v>27840</v>
      </c>
      <c r="G13" s="73">
        <f t="shared" si="5"/>
        <v>23200</v>
      </c>
      <c r="H13" s="73">
        <f t="shared" si="6"/>
        <v>19333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750</v>
      </c>
      <c r="P13" s="7">
        <f t="shared" si="11"/>
        <v>625</v>
      </c>
      <c r="Q13" s="7">
        <f t="shared" ref="Q13:Q15" si="12">P13/1.2</f>
        <v>520.83333333333337</v>
      </c>
      <c r="R13" s="74">
        <v>14500000</v>
      </c>
      <c r="S13" s="2"/>
    </row>
    <row r="14" spans="1:19" x14ac:dyDescent="0.25">
      <c r="A14" s="4">
        <v>13</v>
      </c>
      <c r="B14" s="4">
        <f t="shared" si="0"/>
        <v>666.66666666666674</v>
      </c>
      <c r="C14" s="4">
        <f t="shared" si="1"/>
        <v>800.00000000000011</v>
      </c>
      <c r="D14" s="4">
        <f t="shared" si="2"/>
        <v>960.00000000000011</v>
      </c>
      <c r="E14" s="5">
        <f t="shared" si="3"/>
        <v>20000000</v>
      </c>
      <c r="F14" s="4">
        <f t="shared" si="4"/>
        <v>30000</v>
      </c>
      <c r="G14" s="73">
        <f t="shared" si="5"/>
        <v>25000</v>
      </c>
      <c r="H14" s="73">
        <f t="shared" si="6"/>
        <v>20833</v>
      </c>
      <c r="I14" s="73">
        <f t="shared" si="7"/>
        <v>0</v>
      </c>
      <c r="J14" s="73">
        <f t="shared" si="8"/>
        <v>0</v>
      </c>
      <c r="K14" s="7"/>
      <c r="L14" s="7"/>
      <c r="M14" s="7"/>
      <c r="N14" s="7"/>
      <c r="O14" s="7">
        <v>0</v>
      </c>
      <c r="P14" s="7">
        <v>800</v>
      </c>
      <c r="Q14" s="7">
        <f t="shared" si="12"/>
        <v>666.66666666666674</v>
      </c>
      <c r="R14" s="74">
        <v>20000000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91</v>
      </c>
    </row>
    <row r="24" spans="1:19" s="10" customFormat="1" x14ac:dyDescent="0.25">
      <c r="F24" s="69" t="s">
        <v>92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/>
      <c r="F28" s="53" t="s">
        <v>84</v>
      </c>
      <c r="G28" s="53">
        <v>458</v>
      </c>
    </row>
    <row r="29" spans="1:19" s="10" customFormat="1" x14ac:dyDescent="0.25">
      <c r="C29" s="68" t="s">
        <v>1</v>
      </c>
      <c r="D29" s="68"/>
      <c r="F29" s="53" t="s">
        <v>71</v>
      </c>
      <c r="G29" s="53">
        <v>550</v>
      </c>
      <c r="H29" s="10">
        <f>G29/G28</f>
        <v>1.2008733624454149</v>
      </c>
    </row>
    <row r="30" spans="1:19" s="10" customFormat="1" x14ac:dyDescent="0.25">
      <c r="F30" s="53" t="s">
        <v>72</v>
      </c>
      <c r="G30" s="53">
        <v>20500</v>
      </c>
    </row>
    <row r="31" spans="1:19" s="10" customFormat="1" x14ac:dyDescent="0.25">
      <c r="C31" s="71"/>
      <c r="D31" s="71"/>
      <c r="F31" s="71" t="s">
        <v>73</v>
      </c>
      <c r="G31" s="71">
        <f>G28*G30</f>
        <v>9389000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8450100</v>
      </c>
    </row>
    <row r="33" spans="3:9" s="10" customFormat="1" x14ac:dyDescent="0.25">
      <c r="C33" s="71"/>
      <c r="D33" s="71"/>
      <c r="F33" s="71" t="s">
        <v>25</v>
      </c>
      <c r="G33" s="71">
        <f>G31*80%</f>
        <v>7511200</v>
      </c>
    </row>
    <row r="34" spans="3:9" s="10" customFormat="1" x14ac:dyDescent="0.25">
      <c r="C34" s="71"/>
      <c r="D34" s="71"/>
    </row>
    <row r="35" spans="3:9" s="10" customFormat="1" x14ac:dyDescent="0.25">
      <c r="C35" s="71"/>
      <c r="D35" s="71"/>
      <c r="F35" s="10" t="s">
        <v>89</v>
      </c>
      <c r="G35" s="10" t="s">
        <v>84</v>
      </c>
      <c r="H35" s="10" t="s">
        <v>71</v>
      </c>
      <c r="I35" s="10" t="s">
        <v>90</v>
      </c>
    </row>
    <row r="36" spans="3:9" s="10" customFormat="1" x14ac:dyDescent="0.25">
      <c r="F36" s="10">
        <v>329</v>
      </c>
      <c r="G36" s="10">
        <v>375</v>
      </c>
      <c r="H36" s="10">
        <v>450</v>
      </c>
      <c r="I36" s="10">
        <v>805</v>
      </c>
    </row>
    <row r="37" spans="3:9" s="10" customFormat="1" x14ac:dyDescent="0.25">
      <c r="F37" s="10">
        <v>330</v>
      </c>
      <c r="G37" s="10">
        <v>458</v>
      </c>
      <c r="H37" s="10">
        <v>550</v>
      </c>
    </row>
    <row r="38" spans="3:9" s="10" customFormat="1" x14ac:dyDescent="0.25">
      <c r="G38" s="10">
        <f>G36+G37</f>
        <v>833</v>
      </c>
      <c r="H38" s="10">
        <f>SUM(H36:H37)</f>
        <v>1000</v>
      </c>
      <c r="I38" s="10">
        <f>SUM(I36:I37)</f>
        <v>805</v>
      </c>
    </row>
    <row r="39" spans="3:9" s="10" customFormat="1" x14ac:dyDescent="0.25"/>
    <row r="40" spans="3:9" s="10" customFormat="1" x14ac:dyDescent="0.25"/>
    <row r="42" spans="3:9" x14ac:dyDescent="0.25">
      <c r="F42">
        <f>89000</f>
        <v>89000</v>
      </c>
    </row>
    <row r="43" spans="3:9" x14ac:dyDescent="0.25">
      <c r="F43">
        <f>F42*12/0.025</f>
        <v>42720000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2023-12-20T05:21:23Z</dcterms:modified>
</cp:coreProperties>
</file>