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7F972F0-0D1C-45F5-91D2-C41350D659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1" l="1"/>
  <c r="G17" i="1"/>
  <c r="H7" i="1"/>
  <c r="H6" i="1"/>
  <c r="C20" i="1"/>
  <c r="B20" i="1"/>
  <c r="D29" i="1"/>
  <c r="D28" i="1"/>
  <c r="D27" i="1"/>
  <c r="K20" i="1"/>
  <c r="J20" i="1"/>
  <c r="J11" i="1"/>
  <c r="K10" i="1"/>
  <c r="K11" i="1" s="1"/>
  <c r="J10" i="1"/>
  <c r="K8" i="1"/>
  <c r="J8" i="1"/>
  <c r="K6" i="1"/>
  <c r="J6" i="1"/>
  <c r="K5" i="1"/>
  <c r="K14" i="1" s="1"/>
  <c r="J5" i="1"/>
  <c r="J14" i="1" s="1"/>
  <c r="L28" i="1"/>
  <c r="C10" i="1"/>
  <c r="C11" i="1" s="1"/>
  <c r="C8" i="1"/>
  <c r="C6" i="1"/>
  <c r="C5" i="1"/>
  <c r="C14" i="1" s="1"/>
  <c r="H2" i="1"/>
  <c r="K12" i="1" l="1"/>
  <c r="K13" i="1" s="1"/>
  <c r="K15" i="1" s="1"/>
  <c r="K17" i="1" s="1"/>
  <c r="J12" i="1"/>
  <c r="J13" i="1" s="1"/>
  <c r="J15" i="1" s="1"/>
  <c r="J17" i="1" s="1"/>
  <c r="C12" i="1"/>
  <c r="C13" i="1" s="1"/>
  <c r="C15" i="1" s="1"/>
  <c r="C17" i="1" s="1"/>
  <c r="H36" i="1"/>
  <c r="I36" i="1" s="1"/>
  <c r="E36" i="1"/>
  <c r="H35" i="1"/>
  <c r="I35" i="1" s="1"/>
  <c r="E35" i="1"/>
  <c r="J33" i="1"/>
  <c r="G39" i="1"/>
  <c r="H39" i="1"/>
  <c r="I39" i="1"/>
  <c r="G38" i="1"/>
  <c r="H38" i="1"/>
  <c r="I38" i="1"/>
  <c r="G37" i="1"/>
  <c r="H37" i="1"/>
  <c r="I37" i="1"/>
  <c r="C21" i="1" l="1"/>
  <c r="C19" i="1"/>
  <c r="K21" i="1"/>
  <c r="K19" i="1"/>
  <c r="J21" i="1"/>
  <c r="J19" i="1"/>
  <c r="H29" i="1"/>
  <c r="H28" i="1" l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J28" i="1" l="1"/>
  <c r="I32" i="1" l="1"/>
  <c r="I31" i="1"/>
  <c r="I33" i="1"/>
  <c r="I27" i="1" l="1"/>
  <c r="I28" i="1" l="1"/>
  <c r="I29" i="1"/>
  <c r="I30" i="1"/>
  <c r="B10" i="1" l="1"/>
  <c r="B5" i="1" l="1"/>
  <c r="B11" i="1" l="1"/>
  <c r="B6" i="1"/>
  <c r="B14" i="1"/>
  <c r="B12" i="1" l="1"/>
  <c r="B13" i="1" s="1"/>
  <c r="B15" i="1" s="1"/>
  <c r="B17" i="1" s="1"/>
  <c r="B19" i="1" s="1"/>
  <c r="B21" i="1" l="1"/>
</calcChain>
</file>

<file path=xl/sharedStrings.xml><?xml version="1.0" encoding="utf-8"?>
<sst xmlns="http://schemas.openxmlformats.org/spreadsheetml/2006/main" count="49" uniqueCount="28">
  <si>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</si>
  <si>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</si>
  <si>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</si>
  <si>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</si>
  <si>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</si>
  <si>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</si>
  <si>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</si>
  <si>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</si>
  <si>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</si>
  <si>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</si>
  <si>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</si>
  <si>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</si>
  <si>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</si>
  <si>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</si>
  <si>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</si>
  <si>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</si>
  <si>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</si>
  <si>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</si>
  <si>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</si>
  <si>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</si>
  <si>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</si>
  <si>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Carpet Area</t>
  </si>
  <si>
    <t>Carpet area</t>
  </si>
  <si>
    <t>Flat No.</t>
  </si>
  <si>
    <t>Car parking</t>
  </si>
  <si>
    <t>Total Value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</si>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</sst>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6" fillId="0" borderId="0" xfId="0" applyFont="1"/>
    <xf numFmtId="0" fontId="0" fillId="0" borderId="1" xfId="0" applyBorder="1"/>
    <xf numFmtId="0" fontId="6" fillId="0" borderId="1" xfId="0" applyFont="1" applyBorder="1"/>
    <xf numFmtId="43" fontId="0" fillId="0" borderId="1" xfId="0" applyNumberFormat="1" applyBorder="1"/>
    <xf numFmtId="0" fontId="6" fillId="0" borderId="4" xfId="0" applyFont="1" applyBorder="1"/>
    <xf numFmtId="43" fontId="6" fillId="0" borderId="0" xfId="0" applyNumberFormat="1" applyFont="1"/>
    <xf numFmtId="2" fontId="0" fillId="0" borderId="0" xfId="1" applyNumberFormat="1" applyFont="1"/>
    <xf numFmtId="0" fontId="7" fillId="0" borderId="0" xfId="2" applyFill="1" applyBorder="1" applyAlignment="1" applyProtection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10" fontId="10" fillId="0" borderId="1" xfId="1" applyNumberFormat="1" applyFont="1" applyBorder="1"/>
    <xf numFmtId="43" fontId="10" fillId="0" borderId="1" xfId="1" applyFont="1" applyBorder="1"/>
    <xf numFmtId="0" fontId="0" fillId="0" borderId="6" xfId="0" applyBorder="1"/>
    <xf numFmtId="43" fontId="0" fillId="0" borderId="6" xfId="0" applyNumberFormat="1" applyBorder="1"/>
    <xf numFmtId="0" fontId="6" fillId="0" borderId="3" xfId="0" applyFont="1" applyBorder="1"/>
    <xf numFmtId="164" fontId="6" fillId="0" borderId="0" xfId="0" applyNumberFormat="1" applyFont="1"/>
    <xf numFmtId="0" fontId="12" fillId="2" borderId="1" xfId="0" applyFont="1" applyFill="1" applyBorder="1"/>
    <xf numFmtId="0" fontId="13" fillId="2" borderId="1" xfId="0" applyFont="1" applyFill="1" applyBorder="1"/>
    <xf numFmtId="43" fontId="11" fillId="2" borderId="1" xfId="0" applyNumberFormat="1" applyFont="1" applyFill="1" applyBorder="1"/>
    <xf numFmtId="43" fontId="5" fillId="0" borderId="0" xfId="0" applyNumberFormat="1" applyFont="1"/>
    <xf numFmtId="43" fontId="10" fillId="0" borderId="0" xfId="1" applyFont="1" applyBorder="1"/>
    <xf numFmtId="43" fontId="2" fillId="0" borderId="0" xfId="0" applyNumberFormat="1" applyFont="1"/>
    <xf numFmtId="43" fontId="9" fillId="0" borderId="0" xfId="0" applyNumberFormat="1" applyFont="1"/>
    <xf numFmtId="0" fontId="2" fillId="0" borderId="0" xfId="0" applyFont="1"/>
    <xf numFmtId="43" fontId="14" fillId="0" borderId="0" xfId="1" applyFont="1" applyBorder="1"/>
    <xf numFmtId="43" fontId="15" fillId="0" borderId="0" xfId="1" applyFont="1" applyBorder="1"/>
    <xf numFmtId="43" fontId="12" fillId="0" borderId="0" xfId="1" applyFont="1" applyBorder="1"/>
    <xf numFmtId="43" fontId="6" fillId="0" borderId="0" xfId="1" applyFont="1" applyBorder="1"/>
    <xf numFmtId="0" fontId="0" fillId="0" borderId="0" xfId="0" applyAlignment="1">
      <alignment wrapText="1"/>
    </xf>
    <xf numFmtId="4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43" fontId="19" fillId="0" borderId="0" xfId="1" applyFont="1" applyBorder="1" applyAlignment="1">
      <alignment horizontal="center"/>
    </xf>
    <xf numFmtId="43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center"/>
    </xf>
    <xf numFmtId="165" fontId="17" fillId="0" borderId="0" xfId="0" applyNumberFormat="1" applyFont="1" applyAlignment="1">
      <alignment horizontal="right"/>
    </xf>
    <xf numFmtId="165" fontId="17" fillId="0" borderId="0" xfId="1" applyNumberFormat="1" applyFont="1" applyBorder="1" applyAlignment="1">
      <alignment horizontal="right"/>
    </xf>
    <xf numFmtId="164" fontId="16" fillId="0" borderId="0" xfId="1" applyNumberFormat="1" applyFont="1" applyBorder="1" applyAlignment="1">
      <alignment horizontal="right"/>
    </xf>
    <xf numFmtId="43" fontId="16" fillId="0" borderId="0" xfId="1" applyFont="1" applyBorder="1" applyAlignment="1">
      <alignment horizontal="right"/>
    </xf>
    <xf numFmtId="0" fontId="5" fillId="0" borderId="0" xfId="0" applyFont="1"/>
    <xf numFmtId="43" fontId="4" fillId="0" borderId="0" xfId="0" applyNumberFormat="1" applyFont="1"/>
    <xf numFmtId="10" fontId="2" fillId="0" borderId="0" xfId="0" applyNumberFormat="1" applyFont="1"/>
    <xf numFmtId="43" fontId="8" fillId="0" borderId="0" xfId="0" applyNumberFormat="1" applyFont="1"/>
    <xf numFmtId="43" fontId="16" fillId="0" borderId="1" xfId="0" applyNumberFormat="1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0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1" xfId="1" applyNumberFormat="1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43" fontId="10" fillId="0" borderId="1" xfId="0" applyNumberFormat="1" applyFont="1" applyBorder="1" applyAlignment="1">
      <alignment horizontal="right"/>
    </xf>
    <xf numFmtId="43" fontId="12" fillId="0" borderId="1" xfId="0" applyNumberFormat="1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10" fontId="12" fillId="0" borderId="1" xfId="0" applyNumberFormat="1" applyFont="1" applyBorder="1" applyAlignment="1">
      <alignment horizontal="right"/>
    </xf>
    <xf numFmtId="43" fontId="13" fillId="0" borderId="1" xfId="0" applyNumberFormat="1" applyFont="1" applyBorder="1" applyAlignment="1">
      <alignment horizontal="right"/>
    </xf>
    <xf numFmtId="43" fontId="16" fillId="0" borderId="0" xfId="0" applyNumberFormat="1" applyFont="1" applyAlignment="1">
      <alignment horizontal="center"/>
    </xf>
    <xf numFmtId="0" fontId="10" fillId="2" borderId="1" xfId="0" applyFont="1" applyFill="1" applyBorder="1"/>
    <xf numFmtId="0" fontId="11" fillId="2" borderId="1" xfId="0" applyFont="1" applyFill="1" applyBorder="1" applyAlignment="1">
      <alignment horizontal="center" wrapText="1"/>
    </xf>
    <xf numFmtId="43" fontId="12" fillId="2" borderId="1" xfId="1" applyFont="1" applyFill="1" applyBorder="1"/>
    <xf numFmtId="0" fontId="10" fillId="2" borderId="1" xfId="0" applyFont="1" applyFill="1" applyBorder="1" applyAlignment="1">
      <alignment wrapText="1"/>
    </xf>
    <xf numFmtId="43" fontId="12" fillId="2" borderId="1" xfId="1" applyFont="1" applyFill="1" applyBorder="1" applyAlignment="1">
      <alignment wrapText="1"/>
    </xf>
    <xf numFmtId="10" fontId="12" fillId="2" borderId="1" xfId="0" applyNumberFormat="1" applyFont="1" applyFill="1" applyBorder="1"/>
    <xf numFmtId="0" fontId="11" fillId="2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421030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0DB27-1AAF-49AA-A57B-50B0DD3B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2230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B89A7-DBF6-472C-A397-7014F25EE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22</xdr:col>
      <xdr:colOff>39977</xdr:colOff>
      <xdr:row>94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8953C4-01EE-45B3-B5AF-C4EC3B06B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3451177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661D2F-B4B5-4F8E-8F62-E5233E76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97459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345245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C8F41A-734E-4A45-A7AA-5582ABC5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04445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23</xdr:col>
      <xdr:colOff>182957</xdr:colOff>
      <xdr:row>51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F5D8B-A65D-4814-8F23-530662D88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14203757" cy="8154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49589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BB4CF-A8AD-4B19-813C-13645BDF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0389" cy="8821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8CE156-3BC6-448C-A65B-4E5634194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8259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2" sqref="E12"/>
    </sheetView>
  </sheetViews>
  <sheetFormatPr defaultRowHeight="15" x14ac:dyDescent="0.25"/>
  <cols>
    <col min="1" max="1" width="21.7109375" bestFit="1" customWidth="1"/>
    <col min="2" max="2" width="18.140625" style="8" bestFit="1" customWidth="1"/>
    <col min="3" max="3" width="15.5703125" style="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20" bestFit="1" customWidth="1"/>
    <col min="9" max="9" width="33.28515625" bestFit="1" customWidth="1"/>
    <col min="10" max="14" width="14.28515625" bestFit="1" customWidth="1"/>
    <col min="15" max="15" width="11.5703125" bestFit="1" customWidth="1"/>
  </cols>
  <sheetData>
    <row r="1" spans="1:14" x14ac:dyDescent="0.25">
      <c r="A1" s="2"/>
      <c r="B1" s="22"/>
      <c r="C1" s="12"/>
      <c r="F1" s="2"/>
    </row>
    <row r="2" spans="1:14" ht="16.5" x14ac:dyDescent="0.3">
      <c r="A2" s="65" t="s">
        <v>23</v>
      </c>
      <c r="B2" s="66">
        <v>201</v>
      </c>
      <c r="C2" s="66">
        <v>202</v>
      </c>
      <c r="D2" s="16"/>
      <c r="E2" s="8"/>
      <c r="F2">
        <v>2023</v>
      </c>
      <c r="G2">
        <v>2013</v>
      </c>
      <c r="H2">
        <f>F2-G2</f>
        <v>10</v>
      </c>
      <c r="I2" s="57" t="s">
        <v>23</v>
      </c>
      <c r="J2" s="58">
        <v>201</v>
      </c>
      <c r="K2" s="58">
        <v>202</v>
      </c>
    </row>
    <row r="3" spans="1:14" ht="16.5" x14ac:dyDescent="0.3">
      <c r="A3" s="65" t="s">
        <v>0</v>
      </c>
      <c r="B3" s="67">
        <v>22200</v>
      </c>
      <c r="C3" s="67">
        <v>22200</v>
      </c>
      <c r="D3" s="17"/>
      <c r="E3" s="6"/>
      <c r="F3" s="3"/>
      <c r="G3" s="4"/>
      <c r="H3" s="5"/>
      <c r="I3" s="52" t="s">
        <v>0</v>
      </c>
      <c r="J3" s="59">
        <v>18500</v>
      </c>
      <c r="K3" s="59">
        <v>18500</v>
      </c>
      <c r="M3" s="4"/>
      <c r="N3" s="5"/>
    </row>
    <row r="4" spans="1:14" ht="33" x14ac:dyDescent="0.3">
      <c r="A4" s="68" t="s">
        <v>1</v>
      </c>
      <c r="B4" s="67">
        <v>2800</v>
      </c>
      <c r="C4" s="67">
        <v>2800</v>
      </c>
      <c r="D4" s="17"/>
      <c r="E4" s="6"/>
      <c r="F4" s="36"/>
      <c r="G4" s="32"/>
      <c r="H4" s="33"/>
      <c r="I4" s="53" t="s">
        <v>1</v>
      </c>
      <c r="J4" s="60">
        <v>2700</v>
      </c>
      <c r="K4" s="60">
        <v>2700</v>
      </c>
      <c r="L4" s="36"/>
      <c r="M4" s="4"/>
      <c r="N4" s="5"/>
    </row>
    <row r="5" spans="1:14" ht="16.5" x14ac:dyDescent="0.3">
      <c r="A5" s="65" t="s">
        <v>2</v>
      </c>
      <c r="B5" s="67">
        <f>B3-B4</f>
        <v>19400</v>
      </c>
      <c r="C5" s="69">
        <f>C3-C4</f>
        <v>19400</v>
      </c>
      <c r="F5" t="s">
        <v>23</v>
      </c>
      <c r="G5" s="37" t="s">
        <v>22</v>
      </c>
      <c r="H5" s="37"/>
      <c r="I5" s="54" t="s">
        <v>2</v>
      </c>
      <c r="J5" s="50">
        <f>J3-J4</f>
        <v>15800</v>
      </c>
      <c r="K5" s="50">
        <f>K3-K4</f>
        <v>15800</v>
      </c>
      <c r="L5" s="38"/>
      <c r="M5" s="39"/>
      <c r="N5" s="5"/>
    </row>
    <row r="6" spans="1:14" ht="16.5" x14ac:dyDescent="0.3">
      <c r="A6" s="65" t="s">
        <v>3</v>
      </c>
      <c r="B6" s="67">
        <f>B4</f>
        <v>2800</v>
      </c>
      <c r="C6" s="67">
        <f>C4</f>
        <v>2800</v>
      </c>
      <c r="E6" s="6"/>
      <c r="F6" s="6">
        <v>201</v>
      </c>
      <c r="G6" s="40">
        <v>765</v>
      </c>
      <c r="H6" s="64">
        <f>G6*1.2</f>
        <v>918</v>
      </c>
      <c r="I6" s="54" t="s">
        <v>3</v>
      </c>
      <c r="J6" s="50">
        <f>J4</f>
        <v>2700</v>
      </c>
      <c r="K6" s="50">
        <f>K4</f>
        <v>2700</v>
      </c>
      <c r="L6" s="42"/>
      <c r="M6" s="43"/>
      <c r="N6" s="5"/>
    </row>
    <row r="7" spans="1:14" ht="16.5" x14ac:dyDescent="0.3">
      <c r="A7" s="65" t="s">
        <v>4</v>
      </c>
      <c r="B7" s="24">
        <v>10</v>
      </c>
      <c r="C7" s="24">
        <v>10</v>
      </c>
      <c r="F7" s="6">
        <v>202</v>
      </c>
      <c r="G7" s="40">
        <v>801</v>
      </c>
      <c r="H7" s="64">
        <f>G7*1.2</f>
        <v>961.19999999999993</v>
      </c>
      <c r="I7" s="54" t="s">
        <v>4</v>
      </c>
      <c r="J7" s="51">
        <v>10</v>
      </c>
      <c r="K7" s="51">
        <v>10</v>
      </c>
      <c r="L7" s="42"/>
      <c r="M7" s="43"/>
      <c r="N7" s="31"/>
    </row>
    <row r="8" spans="1:14" ht="16.5" x14ac:dyDescent="0.3">
      <c r="A8" s="65" t="s">
        <v>5</v>
      </c>
      <c r="B8" s="24">
        <f>B9-B7</f>
        <v>50</v>
      </c>
      <c r="C8" s="24">
        <f>C9-C7</f>
        <v>50</v>
      </c>
      <c r="F8" s="6"/>
      <c r="G8" s="44"/>
      <c r="H8" s="41"/>
      <c r="I8" s="54" t="s">
        <v>5</v>
      </c>
      <c r="J8" s="51">
        <f>J9-J7</f>
        <v>50</v>
      </c>
      <c r="K8" s="51">
        <f>K9-K7</f>
        <v>50</v>
      </c>
      <c r="L8" s="42"/>
      <c r="M8" s="43"/>
      <c r="N8" s="31"/>
    </row>
    <row r="9" spans="1:14" ht="16.5" x14ac:dyDescent="0.3">
      <c r="A9" s="65" t="s">
        <v>6</v>
      </c>
      <c r="B9" s="24">
        <v>60</v>
      </c>
      <c r="C9" s="24">
        <v>60</v>
      </c>
      <c r="F9" s="27"/>
      <c r="G9" s="45"/>
      <c r="H9" s="41"/>
      <c r="I9" s="55" t="s">
        <v>6</v>
      </c>
      <c r="J9" s="51">
        <v>60</v>
      </c>
      <c r="K9" s="51">
        <v>60</v>
      </c>
      <c r="L9" s="42"/>
      <c r="M9" s="43"/>
      <c r="N9" s="31"/>
    </row>
    <row r="10" spans="1:14" ht="33" x14ac:dyDescent="0.3">
      <c r="A10" s="68" t="s">
        <v>7</v>
      </c>
      <c r="B10" s="24">
        <f>90*B7/B9</f>
        <v>15</v>
      </c>
      <c r="C10" s="24">
        <f>90*C7/C9</f>
        <v>15</v>
      </c>
      <c r="F10" s="6"/>
      <c r="G10" s="34"/>
      <c r="H10" s="35"/>
      <c r="I10" s="53" t="s">
        <v>7</v>
      </c>
      <c r="J10" s="61">
        <f>90*J7/J9</f>
        <v>15</v>
      </c>
      <c r="K10" s="61">
        <f>90*K7/K9</f>
        <v>15</v>
      </c>
      <c r="L10" s="46"/>
      <c r="M10" s="7"/>
      <c r="N10" s="31"/>
    </row>
    <row r="11" spans="1:14" ht="16.5" x14ac:dyDescent="0.3">
      <c r="A11" s="65"/>
      <c r="B11" s="70">
        <f>B10%</f>
        <v>0.15</v>
      </c>
      <c r="C11" s="70">
        <f>C10%</f>
        <v>0.15</v>
      </c>
      <c r="D11" s="18"/>
      <c r="E11" s="14"/>
      <c r="F11" s="6"/>
      <c r="G11" s="28"/>
      <c r="H11" s="27"/>
      <c r="I11" s="53"/>
      <c r="J11" s="62">
        <f>J10%</f>
        <v>0.15</v>
      </c>
      <c r="K11" s="62">
        <f>K10%</f>
        <v>0.15</v>
      </c>
      <c r="L11" s="46"/>
      <c r="M11" s="47"/>
      <c r="N11" s="48"/>
    </row>
    <row r="12" spans="1:14" ht="16.5" x14ac:dyDescent="0.3">
      <c r="A12" s="65" t="s">
        <v>8</v>
      </c>
      <c r="B12" s="67">
        <f>B6*B11</f>
        <v>420</v>
      </c>
      <c r="C12" s="67">
        <f>C6*C11</f>
        <v>420</v>
      </c>
      <c r="E12" s="1"/>
      <c r="F12" s="6"/>
      <c r="G12" s="29" t="s">
        <v>27</v>
      </c>
      <c r="H12" s="27"/>
      <c r="I12" s="53" t="s">
        <v>8</v>
      </c>
      <c r="J12" s="60">
        <f>J6*J11</f>
        <v>405</v>
      </c>
      <c r="K12" s="60">
        <f>K6*K11</f>
        <v>405</v>
      </c>
      <c r="L12" s="46"/>
      <c r="M12" s="7"/>
      <c r="N12" s="5"/>
    </row>
    <row r="13" spans="1:14" ht="16.5" x14ac:dyDescent="0.3">
      <c r="A13" s="65" t="s">
        <v>9</v>
      </c>
      <c r="B13" s="67">
        <f>B6-B12</f>
        <v>2380</v>
      </c>
      <c r="C13" s="67">
        <f>C6-C12</f>
        <v>2380</v>
      </c>
      <c r="D13" s="19"/>
      <c r="E13" s="1"/>
      <c r="F13" s="6"/>
      <c r="G13" s="27">
        <v>680</v>
      </c>
      <c r="H13" s="27">
        <v>680</v>
      </c>
      <c r="I13" s="53" t="s">
        <v>9</v>
      </c>
      <c r="J13" s="60">
        <f>J6-J12</f>
        <v>2295</v>
      </c>
      <c r="K13" s="60">
        <f>K6-K12</f>
        <v>2295</v>
      </c>
      <c r="L13" s="46"/>
      <c r="M13" s="7"/>
      <c r="N13" s="5"/>
    </row>
    <row r="14" spans="1:14" ht="16.5" x14ac:dyDescent="0.3">
      <c r="A14" s="65" t="s">
        <v>2</v>
      </c>
      <c r="B14" s="67">
        <f>B5</f>
        <v>19400</v>
      </c>
      <c r="C14" s="67">
        <f>C5</f>
        <v>19400</v>
      </c>
      <c r="D14" s="17"/>
      <c r="E14" s="6"/>
      <c r="F14" s="46"/>
      <c r="G14">
        <v>20</v>
      </c>
      <c r="H14" s="46">
        <v>26</v>
      </c>
      <c r="I14" s="53" t="s">
        <v>2</v>
      </c>
      <c r="J14" s="60">
        <f>J5</f>
        <v>15800</v>
      </c>
      <c r="K14" s="60">
        <f>K5</f>
        <v>15800</v>
      </c>
      <c r="L14" s="46"/>
      <c r="M14" s="7"/>
      <c r="N14" s="5"/>
    </row>
    <row r="15" spans="1:14" ht="16.5" x14ac:dyDescent="0.3">
      <c r="A15" s="65" t="s">
        <v>10</v>
      </c>
      <c r="B15" s="67">
        <f>B14+B13</f>
        <v>21780</v>
      </c>
      <c r="C15" s="67">
        <f>C14+C13</f>
        <v>21780</v>
      </c>
      <c r="D15" s="17"/>
      <c r="E15" s="6"/>
      <c r="F15" s="46"/>
      <c r="G15" s="49">
        <v>26</v>
      </c>
      <c r="H15" s="27">
        <v>20</v>
      </c>
      <c r="I15" s="56" t="s">
        <v>10</v>
      </c>
      <c r="J15" s="60">
        <f>J14+J13</f>
        <v>18095</v>
      </c>
      <c r="K15" s="60">
        <f>K14+K13</f>
        <v>18095</v>
      </c>
      <c r="L15" s="46"/>
      <c r="M15" s="7"/>
      <c r="N15" s="5"/>
    </row>
    <row r="16" spans="1:14" ht="16.5" x14ac:dyDescent="0.3">
      <c r="A16" s="25" t="s">
        <v>21</v>
      </c>
      <c r="B16" s="71">
        <v>765</v>
      </c>
      <c r="C16" s="71">
        <v>801</v>
      </c>
      <c r="E16" s="6"/>
      <c r="F16" s="27"/>
      <c r="G16" s="30">
        <v>0</v>
      </c>
      <c r="H16" s="29">
        <v>43</v>
      </c>
      <c r="I16" s="57" t="s">
        <v>26</v>
      </c>
      <c r="J16" s="58">
        <v>918</v>
      </c>
      <c r="K16" s="58">
        <v>962</v>
      </c>
      <c r="N16" s="31"/>
    </row>
    <row r="17" spans="1:15" ht="16.5" x14ac:dyDescent="0.3">
      <c r="A17" s="25" t="s">
        <v>11</v>
      </c>
      <c r="B17" s="26">
        <f>B16*B15</f>
        <v>16661700</v>
      </c>
      <c r="C17" s="26">
        <f>C16*C15</f>
        <v>17445780</v>
      </c>
      <c r="E17" s="6"/>
      <c r="F17" s="27"/>
      <c r="G17" s="27">
        <f>SUM(G13:G16)</f>
        <v>726</v>
      </c>
      <c r="H17" s="29">
        <f>SUM(H13:H16)</f>
        <v>769</v>
      </c>
      <c r="I17" s="57" t="s">
        <v>11</v>
      </c>
      <c r="J17" s="63">
        <f>J16*J15</f>
        <v>16611210</v>
      </c>
      <c r="K17" s="63">
        <f>K16*K15</f>
        <v>17407390</v>
      </c>
      <c r="N17" s="29"/>
      <c r="O17" s="6"/>
    </row>
    <row r="18" spans="1:15" ht="16.5" x14ac:dyDescent="0.3">
      <c r="A18" s="25" t="s">
        <v>24</v>
      </c>
      <c r="B18" s="26">
        <v>700000</v>
      </c>
      <c r="C18" s="26">
        <v>700000</v>
      </c>
      <c r="E18" s="6"/>
      <c r="F18" s="27"/>
      <c r="G18" s="27"/>
      <c r="H18" s="29"/>
      <c r="I18" s="57" t="s">
        <v>24</v>
      </c>
      <c r="J18" s="63">
        <v>700000</v>
      </c>
      <c r="K18" s="63">
        <v>700000</v>
      </c>
      <c r="N18" s="29"/>
      <c r="O18" s="6"/>
    </row>
    <row r="19" spans="1:15" ht="16.5" x14ac:dyDescent="0.3">
      <c r="A19" s="25" t="s">
        <v>25</v>
      </c>
      <c r="B19" s="26">
        <f>B18+B17</f>
        <v>17361700</v>
      </c>
      <c r="C19" s="26">
        <f>C18+C17</f>
        <v>18145780</v>
      </c>
      <c r="D19" s="6"/>
      <c r="E19" s="6"/>
      <c r="F19" s="27"/>
      <c r="G19" s="27"/>
      <c r="H19" s="29"/>
      <c r="I19" s="57" t="s">
        <v>25</v>
      </c>
      <c r="J19" s="63">
        <f>J18+J17</f>
        <v>17311210</v>
      </c>
      <c r="K19" s="63">
        <f>K18+K17</f>
        <v>18107390</v>
      </c>
      <c r="N19" s="29"/>
      <c r="O19" s="6"/>
    </row>
    <row r="20" spans="1:15" ht="16.5" x14ac:dyDescent="0.3">
      <c r="A20" s="25" t="s">
        <v>12</v>
      </c>
      <c r="B20" s="26">
        <f>918*B4</f>
        <v>2570400</v>
      </c>
      <c r="C20" s="26">
        <f>962*C4</f>
        <v>2693600</v>
      </c>
      <c r="D20" s="17"/>
      <c r="E20" s="6"/>
      <c r="F20" s="6"/>
      <c r="G20" s="6"/>
      <c r="I20" s="57" t="s">
        <v>12</v>
      </c>
      <c r="J20" s="63">
        <f>914*J4</f>
        <v>2467800</v>
      </c>
      <c r="K20" s="63">
        <f>965*K4</f>
        <v>2605500</v>
      </c>
    </row>
    <row r="21" spans="1:15" ht="16.5" x14ac:dyDescent="0.3">
      <c r="A21" s="24" t="s">
        <v>15</v>
      </c>
      <c r="B21" s="26">
        <f>B17*0.03/12</f>
        <v>41654.25</v>
      </c>
      <c r="C21" s="26">
        <f>C17*0.03/12</f>
        <v>43614.45</v>
      </c>
      <c r="D21" s="23"/>
      <c r="E21" s="6"/>
      <c r="I21" s="57" t="s">
        <v>15</v>
      </c>
      <c r="J21" s="63">
        <f>J17*0.03/12</f>
        <v>41528.025000000001</v>
      </c>
      <c r="K21" s="63">
        <f>K17*0.03/12</f>
        <v>43518.474999999999</v>
      </c>
    </row>
    <row r="22" spans="1:15" x14ac:dyDescent="0.25">
      <c r="B22" s="13"/>
      <c r="C22" s="13"/>
    </row>
    <row r="23" spans="1:15" x14ac:dyDescent="0.25">
      <c r="B23" s="13"/>
      <c r="C23" s="13"/>
    </row>
    <row r="24" spans="1:15" x14ac:dyDescent="0.25">
      <c r="F24" s="6"/>
    </row>
    <row r="25" spans="1:15" x14ac:dyDescent="0.25">
      <c r="D25" t="s">
        <v>13</v>
      </c>
    </row>
    <row r="26" spans="1:15" x14ac:dyDescent="0.25">
      <c r="B26" s="10" t="s">
        <v>19</v>
      </c>
      <c r="C26" s="10" t="s">
        <v>14</v>
      </c>
      <c r="D26" s="9" t="s">
        <v>20</v>
      </c>
      <c r="E26" s="9"/>
      <c r="F26" s="9" t="s">
        <v>11</v>
      </c>
      <c r="G26" s="9" t="s">
        <v>16</v>
      </c>
      <c r="H26" s="9" t="s">
        <v>17</v>
      </c>
      <c r="I26" s="9" t="s">
        <v>18</v>
      </c>
      <c r="J26" s="9"/>
    </row>
    <row r="27" spans="1:15" ht="17.25" x14ac:dyDescent="0.3">
      <c r="B27" s="10"/>
      <c r="C27" s="10">
        <v>740</v>
      </c>
      <c r="D27" s="9">
        <f>C27*1.2</f>
        <v>888</v>
      </c>
      <c r="E27" s="9"/>
      <c r="F27" s="9">
        <v>16400000</v>
      </c>
      <c r="G27" s="11">
        <f t="shared" ref="G27:G33" si="0">F27/C27</f>
        <v>22162.162162162163</v>
      </c>
      <c r="H27" s="11">
        <f>F27/D27</f>
        <v>18468.468468468469</v>
      </c>
      <c r="I27" s="11" t="e">
        <f t="shared" ref="I27:I33" si="1">F27/B27</f>
        <v>#DIV/0!</v>
      </c>
      <c r="J27" s="9">
        <f>D27/C27</f>
        <v>1.2</v>
      </c>
      <c r="K27" s="15"/>
      <c r="L27">
        <v>550</v>
      </c>
    </row>
    <row r="28" spans="1:15" ht="17.25" x14ac:dyDescent="0.3">
      <c r="B28" s="10"/>
      <c r="C28" s="10">
        <v>664</v>
      </c>
      <c r="D28" s="9">
        <f>C28*1.2</f>
        <v>796.8</v>
      </c>
      <c r="E28" s="9"/>
      <c r="F28" s="9">
        <v>16000000</v>
      </c>
      <c r="G28" s="11">
        <f t="shared" si="0"/>
        <v>24096.385542168675</v>
      </c>
      <c r="H28" s="11">
        <f>F28/D28</f>
        <v>20080.321285140562</v>
      </c>
      <c r="I28" s="11" t="e">
        <f t="shared" si="1"/>
        <v>#DIV/0!</v>
      </c>
      <c r="J28" s="9">
        <f>D28/C28</f>
        <v>1.2</v>
      </c>
      <c r="K28" s="15"/>
      <c r="L28">
        <f>L27/2</f>
        <v>275</v>
      </c>
    </row>
    <row r="29" spans="1:15" x14ac:dyDescent="0.25">
      <c r="B29" s="10"/>
      <c r="C29" s="10">
        <v>720</v>
      </c>
      <c r="D29" s="9">
        <f>C29*1.2</f>
        <v>864</v>
      </c>
      <c r="E29" s="9"/>
      <c r="F29" s="11">
        <v>15000000</v>
      </c>
      <c r="G29" s="11">
        <f t="shared" si="0"/>
        <v>20833.333333333332</v>
      </c>
      <c r="H29" s="11">
        <f>F29/D29</f>
        <v>17361.111111111109</v>
      </c>
      <c r="I29" s="11" t="e">
        <f t="shared" si="1"/>
        <v>#DIV/0!</v>
      </c>
      <c r="J29" s="9"/>
    </row>
    <row r="30" spans="1:15" x14ac:dyDescent="0.25">
      <c r="B30" s="10"/>
      <c r="C30" s="10">
        <v>804</v>
      </c>
      <c r="D30" s="9"/>
      <c r="E30" s="9"/>
      <c r="F30" s="11">
        <v>16000000</v>
      </c>
      <c r="G30" s="11">
        <f t="shared" si="0"/>
        <v>19900.497512437811</v>
      </c>
      <c r="H30" s="11" t="e">
        <f t="shared" ref="H30:H33" si="2">F30/D30</f>
        <v>#DIV/0!</v>
      </c>
      <c r="I30" s="11" t="e">
        <f t="shared" si="1"/>
        <v>#DIV/0!</v>
      </c>
      <c r="J30" s="9"/>
    </row>
    <row r="31" spans="1:15" x14ac:dyDescent="0.25">
      <c r="C31" s="10"/>
      <c r="D31" s="20"/>
      <c r="F31" s="21"/>
      <c r="G31" s="21" t="e">
        <f t="shared" si="0"/>
        <v>#DIV/0!</v>
      </c>
      <c r="H31" s="11" t="e">
        <f t="shared" si="2"/>
        <v>#DIV/0!</v>
      </c>
      <c r="I31" s="21" t="e">
        <f t="shared" si="1"/>
        <v>#DIV/0!</v>
      </c>
    </row>
    <row r="32" spans="1:15" x14ac:dyDescent="0.25">
      <c r="D32" s="20"/>
      <c r="F32" s="21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t="e">
        <f>B32/C32</f>
        <v>#DIV/0!</v>
      </c>
    </row>
    <row r="33" spans="1:10" x14ac:dyDescent="0.25">
      <c r="D33" s="20"/>
      <c r="F33" s="20"/>
      <c r="G33" s="21" t="e">
        <f t="shared" si="0"/>
        <v>#DIV/0!</v>
      </c>
      <c r="H33" s="21" t="e">
        <f t="shared" si="2"/>
        <v>#DIV/0!</v>
      </c>
      <c r="I33" s="21" t="e">
        <f t="shared" si="1"/>
        <v>#DIV/0!</v>
      </c>
      <c r="J33" t="e">
        <f>D33/C33</f>
        <v>#DIV/0!</v>
      </c>
    </row>
    <row r="34" spans="1:10" x14ac:dyDescent="0.25">
      <c r="H34" s="6"/>
    </row>
    <row r="35" spans="1:10" x14ac:dyDescent="0.25">
      <c r="C35" s="8">
        <v>225</v>
      </c>
      <c r="D35" s="20">
        <v>2000000</v>
      </c>
      <c r="E35">
        <f>D35/C35</f>
        <v>8888.8888888888887</v>
      </c>
      <c r="F35" s="20">
        <v>301000</v>
      </c>
      <c r="G35" s="21">
        <v>30000</v>
      </c>
      <c r="H35" s="21">
        <f>G35+F35+D35</f>
        <v>2331000</v>
      </c>
      <c r="I35" s="21">
        <f>H35/C35</f>
        <v>10360</v>
      </c>
    </row>
    <row r="36" spans="1:10" x14ac:dyDescent="0.25">
      <c r="C36" s="8">
        <v>397</v>
      </c>
      <c r="D36">
        <v>4100000</v>
      </c>
      <c r="E36">
        <f>D36/C36</f>
        <v>10327.455919395466</v>
      </c>
      <c r="F36">
        <v>287000</v>
      </c>
      <c r="G36" s="21">
        <v>30000</v>
      </c>
      <c r="H36" s="21">
        <f>G36+F36+D36</f>
        <v>4417000</v>
      </c>
      <c r="I36" s="21">
        <f>H36/C36</f>
        <v>11125.944584382871</v>
      </c>
    </row>
    <row r="37" spans="1:10" x14ac:dyDescent="0.25">
      <c r="D37">
        <v>50</v>
      </c>
      <c r="F37">
        <v>1100000</v>
      </c>
      <c r="G37" s="6" t="e">
        <f t="shared" ref="G37:G39" si="3">F37/C37</f>
        <v>#DIV/0!</v>
      </c>
      <c r="H37" s="6">
        <f t="shared" ref="H37:H39" si="4">F37/D37</f>
        <v>22000</v>
      </c>
      <c r="I37" s="6" t="e">
        <f t="shared" ref="I37:I39" si="5">F37/B37</f>
        <v>#DIV/0!</v>
      </c>
    </row>
    <row r="38" spans="1:10" ht="15.75" x14ac:dyDescent="0.25">
      <c r="A38" s="7"/>
      <c r="D38">
        <v>300</v>
      </c>
      <c r="F38">
        <v>6800000</v>
      </c>
      <c r="G38" s="6" t="e">
        <f t="shared" si="3"/>
        <v>#DIV/0!</v>
      </c>
      <c r="H38" s="6">
        <f t="shared" si="4"/>
        <v>22666.666666666668</v>
      </c>
      <c r="I38" s="6" t="e">
        <f t="shared" si="5"/>
        <v>#DIV/0!</v>
      </c>
    </row>
    <row r="39" spans="1:10" ht="15.75" x14ac:dyDescent="0.25">
      <c r="A39" s="7"/>
      <c r="D39">
        <v>250</v>
      </c>
      <c r="F39">
        <v>7500000</v>
      </c>
      <c r="G39" s="6" t="e">
        <f t="shared" si="3"/>
        <v>#DIV/0!</v>
      </c>
      <c r="H39" s="6">
        <f t="shared" si="4"/>
        <v>30000</v>
      </c>
      <c r="I39" s="6" t="e">
        <f t="shared" si="5"/>
        <v>#DIV/0!</v>
      </c>
    </row>
    <row r="40" spans="1:10" ht="15.75" x14ac:dyDescent="0.25">
      <c r="A40" s="7"/>
    </row>
    <row r="41" spans="1:10" ht="15.75" x14ac:dyDescent="0.25">
      <c r="A41" s="7"/>
    </row>
    <row r="42" spans="1:10" ht="15.75" x14ac:dyDescent="0.25">
      <c r="A42" s="7"/>
    </row>
    <row r="43" spans="1:10" ht="15.75" x14ac:dyDescent="0.25">
      <c r="A43" s="7"/>
    </row>
    <row r="44" spans="1:10" ht="15.75" x14ac:dyDescent="0.25">
      <c r="A44" s="7"/>
    </row>
    <row r="64" spans="4:6" x14ac:dyDescent="0.25">
      <c r="D64" s="6"/>
      <c r="E64" s="6"/>
      <c r="F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topLeftCell="A10" workbookViewId="0">
      <selection activeCell="A10" sqref="A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Y26" sqref="Y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B5A5-3B5D-4581-8000-6A0BBECB335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2023-12-21T08:02:15Z</dcterms:modified>
</cp:coreProperties>
</file>