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Rajkumar S. Shetty\"/>
    </mc:Choice>
  </mc:AlternateContent>
  <xr:revisionPtr revIDLastSave="0" documentId="13_ncr:1_{8777FE29-B842-46FF-93AA-C9C328EBAC72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I21" i="4" l="1"/>
  <c r="H23" i="4" l="1"/>
  <c r="R21" i="4"/>
  <c r="R19" i="4"/>
  <c r="P7" i="4" l="1"/>
  <c r="P6" i="4"/>
  <c r="P5" i="4"/>
  <c r="J20" i="4"/>
  <c r="I19" i="4"/>
  <c r="I20" i="4"/>
  <c r="Q12" i="4" l="1"/>
  <c r="P12" i="4"/>
  <c r="P11" i="4"/>
  <c r="Q11" i="4" s="1"/>
  <c r="Q10" i="4"/>
  <c r="P10" i="4"/>
  <c r="P9" i="4"/>
  <c r="P8" i="4"/>
  <c r="Q7" i="4"/>
  <c r="Q6" i="4"/>
  <c r="Q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<sst xmlns="http://schemas.openxmlformats.org/spreadsheetml/2006/main" count="170" uniqueCount="28">
  <si>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</si>
  <si>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</si>
  <si>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</si>
  <si>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</si>
  <si>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</si>
  <si>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</si>
  <si>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</si>
  <si>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</si>
  <si>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</si>
  <si>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</si>
  <si>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</si>
  <si>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</si>
  <si>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</si>
  <si>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apt no. 2/3, Ground floor, type AL-5., Sector5, airoli</t>
  </si>
  <si>
    <t>ca - plan</t>
  </si>
  <si>
    <t>bua - plan</t>
  </si>
  <si>
    <t>sector 5</t>
  </si>
  <si>
    <t>fmv</t>
  </si>
  <si>
    <t>17.03.23</t>
  </si>
  <si>
    <t>02.11.23</t>
  </si>
  <si>
    <t>21.08.23</t>
  </si>
  <si>
    <t>ls - 65 to 70 lakhs</t>
  </si>
  <si>
    <t>mca</t>
  </si>
  <si>
    <t xml:space="preserve">FSI Extension </t>
  </si>
  <si>
    <t>rate on bua</t>
  </si>
  <si>
    <t>possession - 1989</t>
  </si>
  <si>
    <t>bua - conveyacne deed</t>
  </si>
  <si>
    <t>airoli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</si>
</sst>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26</xdr:col>
      <xdr:colOff>402233</xdr:colOff>
      <xdr:row>49</xdr:row>
      <xdr:rowOff>144134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6F5FCCF-FE9D-42F4-BB13-FD560DB809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5642233" cy="902143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27</xdr:col>
      <xdr:colOff>554739</xdr:colOff>
      <xdr:row>48</xdr:row>
      <xdr:rowOff>20169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2AFE25D-31B0-4A4B-80C7-0F0DB0363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6404339" cy="802116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23</xdr:col>
      <xdr:colOff>516379</xdr:colOff>
      <xdr:row>39</xdr:row>
      <xdr:rowOff>143905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46B4FD-CEEE-450F-BB32-DF24A87FD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4537179" cy="738290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73E9DCC-19BC-4A43-A924-4731D43C5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9AB65DB-D388-49A0-8F7B-0C5486BE6A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C4B198-593B-45A6-9994-AB3711714F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26</xdr:col>
      <xdr:colOff>259338</xdr:colOff>
      <xdr:row>48</xdr:row>
      <xdr:rowOff>58408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E6ABFD-A28F-4DC0-90E3-B3CCA2DC4F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5499338" cy="901190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135581</xdr:colOff>
      <xdr:row>48</xdr:row>
      <xdr:rowOff>20302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7E0D53-144C-4101-9809-9EDA56EF8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5985181" cy="89738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U24" sqref="U2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346</v>
      </c>
      <c r="C2" s="4">
        <f>B2*1.2</f>
        <v>415.2</v>
      </c>
      <c r="D2" s="4">
        <f t="shared" ref="D2:D13" si="2">C2*1.2</f>
        <v>498.23999999999995</v>
      </c>
      <c r="E2" s="16">
        <f t="shared" ref="E2:E13" si="3">R2</f>
        <v>9000000</v>
      </c>
      <c r="F2" s="10">
        <f t="shared" ref="F2:F13" si="4">ROUND((E2/B2),0)</f>
        <v>26012</v>
      </c>
      <c r="G2" s="15">
        <f t="shared" ref="G2:G13" si="5">ROUND((E2/C2),0)</f>
        <v>21676</v>
      </c>
      <c r="H2" s="10">
        <f t="shared" ref="H2:H13" si="6">ROUND((E2/D2),0)</f>
        <v>18064</v>
      </c>
      <c r="I2" s="4" t="e">
        <f>#REF!</f>
        <v>#REF!</v>
      </c>
      <c r="J2" s="4" t="str">
        <f t="shared" ref="J2:J13" si="7">S2</f>
        <v>sector 5</v>
      </c>
      <c r="O2">
        <v>0</v>
      </c>
      <c r="P2">
        <f t="shared" ref="P2:P12" si="8">O2/1.2</f>
        <v>0</v>
      </c>
      <c r="Q2">
        <v>346</v>
      </c>
      <c r="R2" s="2">
        <v>9000000</v>
      </c>
      <c r="S2" s="8" t="s">
        <v>16</v>
      </c>
      <c r="T2" s="8"/>
    </row>
    <row r="3" spans="1:20" x14ac:dyDescent="0.25">
      <c r="A3" s="4">
        <f t="shared" si="0"/>
        <v>0</v>
      </c>
      <c r="B3" s="4">
        <f t="shared" si="1"/>
        <v>300</v>
      </c>
      <c r="C3" s="4">
        <f t="shared" ref="C3:C15" si="9">B3*1.2</f>
        <v>360</v>
      </c>
      <c r="D3" s="4">
        <f t="shared" si="2"/>
        <v>432</v>
      </c>
      <c r="E3" s="16">
        <f t="shared" si="3"/>
        <v>5700000</v>
      </c>
      <c r="F3" s="10">
        <f t="shared" si="4"/>
        <v>19000</v>
      </c>
      <c r="G3" s="15">
        <f t="shared" si="5"/>
        <v>15833</v>
      </c>
      <c r="H3" s="10">
        <f t="shared" si="6"/>
        <v>13194</v>
      </c>
      <c r="I3" s="4" t="e">
        <f>#REF!</f>
        <v>#REF!</v>
      </c>
      <c r="J3" s="4" t="str">
        <f t="shared" si="7"/>
        <v>sector 5</v>
      </c>
      <c r="O3">
        <v>0</v>
      </c>
      <c r="P3">
        <f t="shared" si="8"/>
        <v>0</v>
      </c>
      <c r="Q3">
        <v>300</v>
      </c>
      <c r="R3" s="2">
        <v>5700000</v>
      </c>
      <c r="S3" s="8" t="s">
        <v>16</v>
      </c>
      <c r="T3" s="8"/>
    </row>
    <row r="4" spans="1:20" x14ac:dyDescent="0.25">
      <c r="A4" s="4">
        <f t="shared" si="0"/>
        <v>0</v>
      </c>
      <c r="B4" s="4">
        <f t="shared" si="1"/>
        <v>340</v>
      </c>
      <c r="C4" s="4">
        <f t="shared" si="9"/>
        <v>408</v>
      </c>
      <c r="D4" s="4">
        <f t="shared" si="2"/>
        <v>489.59999999999997</v>
      </c>
      <c r="E4" s="16">
        <f t="shared" si="3"/>
        <v>5600000</v>
      </c>
      <c r="F4" s="10">
        <f t="shared" si="4"/>
        <v>16471</v>
      </c>
      <c r="G4" s="10">
        <f t="shared" si="5"/>
        <v>13725</v>
      </c>
      <c r="H4" s="10">
        <f t="shared" si="6"/>
        <v>11438</v>
      </c>
      <c r="I4" s="4" t="e">
        <f>#REF!</f>
        <v>#REF!</v>
      </c>
      <c r="J4" s="4" t="str">
        <f t="shared" si="7"/>
        <v>sector 5</v>
      </c>
      <c r="O4">
        <v>0</v>
      </c>
      <c r="P4">
        <f t="shared" si="8"/>
        <v>0</v>
      </c>
      <c r="Q4">
        <v>340</v>
      </c>
      <c r="R4" s="2">
        <v>5600000</v>
      </c>
      <c r="S4" s="8" t="s">
        <v>16</v>
      </c>
      <c r="T4" s="8"/>
    </row>
    <row r="5" spans="1:20" x14ac:dyDescent="0.25">
      <c r="A5" s="4">
        <f t="shared" si="0"/>
        <v>0</v>
      </c>
      <c r="B5" s="4">
        <f t="shared" si="1"/>
        <v>144.23759999999999</v>
      </c>
      <c r="C5" s="4">
        <f t="shared" si="9"/>
        <v>173.08511999999999</v>
      </c>
      <c r="D5" s="4">
        <f t="shared" si="2"/>
        <v>207.70214399999998</v>
      </c>
      <c r="E5" s="16">
        <f t="shared" si="3"/>
        <v>2500000</v>
      </c>
      <c r="F5" s="10">
        <f t="shared" si="4"/>
        <v>17333</v>
      </c>
      <c r="G5" s="10">
        <f t="shared" si="5"/>
        <v>14444</v>
      </c>
      <c r="H5" s="10">
        <f t="shared" si="6"/>
        <v>12036</v>
      </c>
      <c r="I5" s="4" t="e">
        <f>#REF!</f>
        <v>#REF!</v>
      </c>
      <c r="J5" s="4" t="str">
        <f t="shared" si="7"/>
        <v>17.03.23</v>
      </c>
      <c r="O5">
        <v>0</v>
      </c>
      <c r="P5">
        <f>16.08*10.764</f>
        <v>173.08511999999996</v>
      </c>
      <c r="Q5">
        <f t="shared" ref="Q5:Q12" si="10">P5/1.2</f>
        <v>144.23759999999999</v>
      </c>
      <c r="R5" s="2">
        <v>2500000</v>
      </c>
      <c r="S5" s="8" t="s">
        <v>18</v>
      </c>
      <c r="T5" s="8"/>
    </row>
    <row r="6" spans="1:20" x14ac:dyDescent="0.25">
      <c r="A6" s="4">
        <f t="shared" si="0"/>
        <v>0</v>
      </c>
      <c r="B6" s="4">
        <f t="shared" si="1"/>
        <v>468.95159999999998</v>
      </c>
      <c r="C6" s="4">
        <f t="shared" si="9"/>
        <v>562.74191999999994</v>
      </c>
      <c r="D6" s="4">
        <f t="shared" si="2"/>
        <v>675.29030399999988</v>
      </c>
      <c r="E6" s="16">
        <f t="shared" si="3"/>
        <v>9900000</v>
      </c>
      <c r="F6" s="10">
        <f t="shared" si="4"/>
        <v>21111</v>
      </c>
      <c r="G6" s="15">
        <f t="shared" si="5"/>
        <v>17592</v>
      </c>
      <c r="H6" s="10">
        <f t="shared" si="6"/>
        <v>14660</v>
      </c>
      <c r="I6" s="4" t="e">
        <f>#REF!</f>
        <v>#REF!</v>
      </c>
      <c r="J6" s="4" t="str">
        <f t="shared" si="7"/>
        <v>02.11.23</v>
      </c>
      <c r="O6">
        <v>0</v>
      </c>
      <c r="P6">
        <f>52.28*10.764</f>
        <v>562.74191999999994</v>
      </c>
      <c r="Q6">
        <f t="shared" si="10"/>
        <v>468.95159999999998</v>
      </c>
      <c r="R6" s="2">
        <v>9900000</v>
      </c>
      <c r="S6" s="8" t="s">
        <v>19</v>
      </c>
      <c r="T6" s="8"/>
    </row>
    <row r="7" spans="1:20" x14ac:dyDescent="0.25">
      <c r="A7" s="4">
        <f t="shared" si="0"/>
        <v>0</v>
      </c>
      <c r="B7" s="4">
        <f t="shared" si="1"/>
        <v>359.33820000000003</v>
      </c>
      <c r="C7" s="4">
        <f t="shared" si="9"/>
        <v>431.20584000000002</v>
      </c>
      <c r="D7" s="4">
        <f t="shared" si="2"/>
        <v>517.44700799999998</v>
      </c>
      <c r="E7" s="16">
        <f t="shared" si="3"/>
        <v>6500000</v>
      </c>
      <c r="F7" s="10">
        <f t="shared" si="4"/>
        <v>18089</v>
      </c>
      <c r="G7" s="10">
        <f t="shared" si="5"/>
        <v>15074</v>
      </c>
      <c r="H7" s="10">
        <f t="shared" si="6"/>
        <v>12562</v>
      </c>
      <c r="I7" s="4" t="e">
        <f>#REF!</f>
        <v>#REF!</v>
      </c>
      <c r="J7" s="4" t="str">
        <f t="shared" si="7"/>
        <v>21.08.23</v>
      </c>
      <c r="O7">
        <v>0</v>
      </c>
      <c r="P7">
        <f>40.06*10.764</f>
        <v>431.20584000000002</v>
      </c>
      <c r="Q7">
        <f t="shared" si="10"/>
        <v>359.33820000000003</v>
      </c>
      <c r="R7" s="2">
        <v>6500000</v>
      </c>
      <c r="S7" s="8" t="s">
        <v>20</v>
      </c>
      <c r="T7" s="8"/>
    </row>
    <row r="8" spans="1:20" x14ac:dyDescent="0.25">
      <c r="A8" s="4">
        <f t="shared" si="0"/>
        <v>0</v>
      </c>
      <c r="B8" s="4">
        <f t="shared" si="1"/>
        <v>405</v>
      </c>
      <c r="C8" s="4">
        <f t="shared" si="9"/>
        <v>486</v>
      </c>
      <c r="D8" s="4">
        <f t="shared" si="2"/>
        <v>583.19999999999993</v>
      </c>
      <c r="E8" s="16">
        <f t="shared" si="3"/>
        <v>6200000</v>
      </c>
      <c r="F8" s="10">
        <f t="shared" si="4"/>
        <v>15309</v>
      </c>
      <c r="G8" s="10">
        <f t="shared" si="5"/>
        <v>12757</v>
      </c>
      <c r="H8" s="10">
        <f t="shared" si="6"/>
        <v>10631</v>
      </c>
      <c r="I8" s="4" t="e">
        <f>#REF!</f>
        <v>#REF!</v>
      </c>
      <c r="J8" s="4" t="str">
        <f t="shared" si="7"/>
        <v>airoli</v>
      </c>
      <c r="O8">
        <v>0</v>
      </c>
      <c r="P8">
        <f t="shared" si="8"/>
        <v>0</v>
      </c>
      <c r="Q8">
        <v>405</v>
      </c>
      <c r="R8" s="2">
        <v>6200000</v>
      </c>
      <c r="S8" s="8" t="s">
        <v>27</v>
      </c>
      <c r="T8" s="8"/>
    </row>
    <row r="9" spans="1:20" x14ac:dyDescent="0.25">
      <c r="A9" s="4">
        <f t="shared" si="0"/>
        <v>0</v>
      </c>
      <c r="B9" s="4">
        <f t="shared" si="1"/>
        <v>300</v>
      </c>
      <c r="C9" s="4">
        <f t="shared" si="9"/>
        <v>360</v>
      </c>
      <c r="D9" s="4">
        <f t="shared" si="2"/>
        <v>432</v>
      </c>
      <c r="E9" s="16">
        <f t="shared" si="3"/>
        <v>6500000</v>
      </c>
      <c r="F9" s="10">
        <f t="shared" si="4"/>
        <v>21667</v>
      </c>
      <c r="G9" s="10">
        <f t="shared" si="5"/>
        <v>18056</v>
      </c>
      <c r="H9" s="10">
        <f t="shared" si="6"/>
        <v>15046</v>
      </c>
      <c r="I9" s="4" t="e">
        <f>#REF!</f>
        <v>#REF!</v>
      </c>
      <c r="J9" s="4" t="str">
        <f t="shared" si="7"/>
        <v>airoli</v>
      </c>
      <c r="O9">
        <v>0</v>
      </c>
      <c r="P9">
        <f t="shared" si="8"/>
        <v>0</v>
      </c>
      <c r="Q9">
        <v>300</v>
      </c>
      <c r="R9" s="2">
        <v>6500000</v>
      </c>
      <c r="S9" s="8" t="s">
        <v>27</v>
      </c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16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6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7:24" x14ac:dyDescent="0.25">
      <c r="G18" t="s">
        <v>13</v>
      </c>
    </row>
    <row r="19" spans="7:24" x14ac:dyDescent="0.25">
      <c r="G19" t="s">
        <v>14</v>
      </c>
      <c r="H19">
        <v>279</v>
      </c>
      <c r="I19">
        <f>25.95*10.764</f>
        <v>279.32579999999996</v>
      </c>
      <c r="P19" t="s">
        <v>22</v>
      </c>
      <c r="Q19">
        <v>362</v>
      </c>
      <c r="R19">
        <f>Q19-H19</f>
        <v>83</v>
      </c>
    </row>
    <row r="20" spans="7:24" x14ac:dyDescent="0.25">
      <c r="G20" t="s">
        <v>15</v>
      </c>
      <c r="H20">
        <v>356</v>
      </c>
      <c r="I20">
        <f>33.05*10.764</f>
        <v>355.75019999999995</v>
      </c>
      <c r="J20">
        <f>I20/I19</f>
        <v>1.2736030828516378</v>
      </c>
      <c r="P20" t="s">
        <v>23</v>
      </c>
      <c r="R20">
        <v>6500000</v>
      </c>
    </row>
    <row r="21" spans="7:24" x14ac:dyDescent="0.25">
      <c r="G21" t="s">
        <v>26</v>
      </c>
      <c r="H21">
        <v>441</v>
      </c>
      <c r="I21">
        <f>H21/Q19</f>
        <v>1.218232044198895</v>
      </c>
      <c r="R21">
        <f>R20/Q19</f>
        <v>17955.801104972375</v>
      </c>
    </row>
    <row r="22" spans="7:24" x14ac:dyDescent="0.25">
      <c r="G22" s="6" t="s">
        <v>24</v>
      </c>
      <c r="H22" s="6">
        <v>15500</v>
      </c>
    </row>
    <row r="23" spans="7:24" x14ac:dyDescent="0.25">
      <c r="G23" t="s">
        <v>17</v>
      </c>
      <c r="H23">
        <f>H22*H21</f>
        <v>6835500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G25" t="s">
        <v>21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G27" t="s">
        <v>25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7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C1" zoomScale="85" zoomScaleNormal="85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2023-12-18T09:24:36Z</dcterms:modified>
</cp:coreProperties>
</file>