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17563B6E-9304-422E-915D-E41DED7366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E7" i="5"/>
  <c r="T18" i="5"/>
  <c r="U18" i="5" s="1"/>
  <c r="V18" i="5" s="1"/>
  <c r="W18" i="5" s="1"/>
  <c r="T17" i="5"/>
  <c r="U17" i="5" s="1"/>
  <c r="V17" i="5" s="1"/>
  <c r="W17" i="5" s="1"/>
  <c r="U16" i="5"/>
  <c r="U19" i="5" s="1"/>
  <c r="T13" i="5"/>
  <c r="U13" i="5" s="1"/>
  <c r="V13" i="5" s="1"/>
  <c r="W13" i="5" s="1"/>
  <c r="T12" i="5"/>
  <c r="U12" i="5" s="1"/>
  <c r="U11" i="5"/>
  <c r="V11" i="5" s="1"/>
  <c r="W11" i="5" s="1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V12" i="5" l="1"/>
  <c r="W12" i="5" s="1"/>
  <c r="U14" i="5"/>
  <c r="V16" i="5"/>
  <c r="W16" i="5" s="1"/>
  <c r="B13" i="5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<sst xmlns="http://schemas.openxmlformats.org/spreadsheetml/2006/main" count="77" uniqueCount="55">
  <si>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</si>
  <si>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</si>
  <si>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</si>
  <si>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</si>
  <si>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</si>
  <si>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</si>
  <si>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</si>
  <si>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</si>
  <si>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</si>
  <si>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</si>
  <si>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</si>
  <si>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</si>
  <si>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</si>
  <si>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</si>
  <si>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</si>
  <si>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</si>
  <si>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</si>
  <si>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</si>
  <si>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</si>
  <si>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</si>
  <si>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</si>
  <si>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</si>
  <si>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</si>
  <si>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</si>
  <si>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</si>
  <si>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</si>
  <si>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</si>
  <si>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</si>
  <si>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</si>
  <si>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</si>
  <si>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</si>
  <si>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</si>
  <si>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</si>
  <si>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</si>
  <si>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</si>
  <si>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</si>
  <si>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</si>
  <si>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</si>
  <si>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</si>
  <si>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</si>
  <si>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</si>
  <si>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</si>
  <si>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</si>
  <si>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</si>
  <si>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</si>
  <si>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</si>
  <si>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</si>
  <si>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Unit No,</t>
  </si>
  <si>
    <t>ca</t>
  </si>
  <si>
    <t>rate</t>
  </si>
  <si>
    <t>FMV</t>
  </si>
  <si>
    <t>DV</t>
  </si>
  <si>
    <t>total</t>
  </si>
  <si>
    <t>TOTAL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</si>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</sst>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0" fontId="7" fillId="0" borderId="0" xfId="0" applyFont="1"/>
    <xf numFmtId="43" fontId="7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W25"/>
  <sheetViews>
    <sheetView tabSelected="1" workbookViewId="0">
      <selection activeCell="J17" sqref="J17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21" max="21" width="15.28515625" bestFit="1" customWidth="1"/>
    <col min="22" max="23" width="14.28515625" bestFit="1" customWidth="1"/>
  </cols>
  <sheetData>
    <row r="2" spans="1:23" x14ac:dyDescent="0.25">
      <c r="A2" s="17"/>
      <c r="B2" s="17"/>
    </row>
    <row r="3" spans="1:23" x14ac:dyDescent="0.25">
      <c r="A3" s="17" t="s">
        <v>34</v>
      </c>
      <c r="B3" s="17"/>
    </row>
    <row r="4" spans="1:23" x14ac:dyDescent="0.25">
      <c r="A4" s="17" t="s">
        <v>20</v>
      </c>
      <c r="B4" s="17">
        <v>2023</v>
      </c>
    </row>
    <row r="5" spans="1:23" x14ac:dyDescent="0.25">
      <c r="A5" s="17" t="s">
        <v>21</v>
      </c>
      <c r="B5" s="17">
        <v>2021</v>
      </c>
    </row>
    <row r="6" spans="1:23" x14ac:dyDescent="0.25">
      <c r="A6" s="17" t="s">
        <v>22</v>
      </c>
      <c r="B6" s="17">
        <f>B4-B5</f>
        <v>2</v>
      </c>
      <c r="D6" t="s">
        <v>35</v>
      </c>
      <c r="E6">
        <v>3812</v>
      </c>
    </row>
    <row r="7" spans="1:23" x14ac:dyDescent="0.25">
      <c r="A7" s="17"/>
      <c r="B7" s="17">
        <f>60-B6</f>
        <v>58</v>
      </c>
      <c r="D7" t="s">
        <v>54</v>
      </c>
      <c r="E7">
        <f>E6*1.2</f>
        <v>4574.3999999999996</v>
      </c>
    </row>
    <row r="8" spans="1:23" x14ac:dyDescent="0.25">
      <c r="A8" s="17" t="s">
        <v>23</v>
      </c>
      <c r="B8" s="46">
        <f>4574*2800</f>
        <v>12807200</v>
      </c>
    </row>
    <row r="9" spans="1:23" x14ac:dyDescent="0.25">
      <c r="A9" s="17" t="s">
        <v>24</v>
      </c>
      <c r="B9" s="17"/>
    </row>
    <row r="10" spans="1:23" x14ac:dyDescent="0.25">
      <c r="A10" s="17"/>
      <c r="B10" s="17"/>
      <c r="R10" t="s">
        <v>47</v>
      </c>
      <c r="S10" t="s">
        <v>48</v>
      </c>
      <c r="T10" t="s">
        <v>49</v>
      </c>
      <c r="U10" s="13" t="s">
        <v>50</v>
      </c>
      <c r="V10" s="13" t="s">
        <v>12</v>
      </c>
      <c r="W10" s="13" t="s">
        <v>51</v>
      </c>
    </row>
    <row r="11" spans="1:23" x14ac:dyDescent="0.25">
      <c r="A11" s="17" t="s">
        <v>25</v>
      </c>
      <c r="B11" s="17">
        <f>100-10</f>
        <v>90</v>
      </c>
      <c r="Q11">
        <v>2023</v>
      </c>
      <c r="R11">
        <v>401</v>
      </c>
      <c r="S11">
        <v>3812</v>
      </c>
      <c r="T11">
        <v>16000</v>
      </c>
      <c r="U11" s="1">
        <f>T11*S11</f>
        <v>60992000</v>
      </c>
      <c r="V11" s="1">
        <f>U11*90%</f>
        <v>54892800</v>
      </c>
      <c r="W11" s="1">
        <f>V11*80%</f>
        <v>43914240</v>
      </c>
    </row>
    <row r="12" spans="1:23" x14ac:dyDescent="0.25">
      <c r="A12" s="17" t="s">
        <v>26</v>
      </c>
      <c r="B12" s="17">
        <v>0</v>
      </c>
      <c r="R12">
        <v>402</v>
      </c>
      <c r="S12">
        <v>6692</v>
      </c>
      <c r="T12">
        <f>T11</f>
        <v>16000</v>
      </c>
      <c r="U12" s="1">
        <f t="shared" ref="U12:U13" si="0">T12*S12</f>
        <v>107072000</v>
      </c>
      <c r="V12" s="1">
        <f t="shared" ref="V12:V13" si="1">U12*90%</f>
        <v>96364800</v>
      </c>
      <c r="W12" s="1">
        <f t="shared" ref="W12:W13" si="2">V12*80%</f>
        <v>77091840</v>
      </c>
    </row>
    <row r="13" spans="1:23" x14ac:dyDescent="0.25">
      <c r="A13" s="17"/>
      <c r="B13" s="47">
        <f>B12%</f>
        <v>0</v>
      </c>
      <c r="R13">
        <v>403</v>
      </c>
      <c r="S13">
        <v>3820</v>
      </c>
      <c r="T13">
        <f>T11</f>
        <v>16000</v>
      </c>
      <c r="U13" s="1">
        <f t="shared" si="0"/>
        <v>61120000</v>
      </c>
      <c r="V13" s="1">
        <f t="shared" si="1"/>
        <v>55008000</v>
      </c>
      <c r="W13" s="1">
        <f t="shared" si="2"/>
        <v>44006400</v>
      </c>
    </row>
    <row r="14" spans="1:23" x14ac:dyDescent="0.25">
      <c r="A14" s="17"/>
      <c r="B14" s="17"/>
      <c r="R14" s="49"/>
      <c r="S14" s="49"/>
      <c r="T14" s="49" t="s">
        <v>52</v>
      </c>
      <c r="U14" s="50">
        <f>SUM(U11:U13)</f>
        <v>229184000</v>
      </c>
    </row>
    <row r="15" spans="1:23" x14ac:dyDescent="0.25">
      <c r="A15" s="17" t="s">
        <v>27</v>
      </c>
      <c r="B15" s="46">
        <f>ROUND((B8*B13),0)</f>
        <v>0</v>
      </c>
    </row>
    <row r="16" spans="1:23" x14ac:dyDescent="0.25">
      <c r="A16" s="17" t="s">
        <v>15</v>
      </c>
      <c r="B16" s="46">
        <v>3812</v>
      </c>
      <c r="Q16">
        <v>2021</v>
      </c>
      <c r="R16">
        <v>401</v>
      </c>
      <c r="S16">
        <v>3812</v>
      </c>
      <c r="T16">
        <v>13000</v>
      </c>
      <c r="U16" s="1">
        <f>T16*S16</f>
        <v>49556000</v>
      </c>
      <c r="V16" s="1">
        <f>U16*90%</f>
        <v>44600400</v>
      </c>
      <c r="W16" s="1">
        <f>V16*80%</f>
        <v>35680320</v>
      </c>
    </row>
    <row r="17" spans="1:23" x14ac:dyDescent="0.25">
      <c r="A17" s="17" t="s">
        <v>42</v>
      </c>
      <c r="B17" s="17">
        <v>16000</v>
      </c>
      <c r="R17">
        <v>402</v>
      </c>
      <c r="S17">
        <v>6692</v>
      </c>
      <c r="T17">
        <f>T16</f>
        <v>13000</v>
      </c>
      <c r="U17" s="1">
        <f t="shared" ref="U17:U18" si="3">T17*S17</f>
        <v>86996000</v>
      </c>
      <c r="V17" s="1">
        <f t="shared" ref="V17:V18" si="4">U17*90%</f>
        <v>78296400</v>
      </c>
      <c r="W17" s="1">
        <f t="shared" ref="W17:W18" si="5">V17*80%</f>
        <v>62637120</v>
      </c>
    </row>
    <row r="18" spans="1:23" x14ac:dyDescent="0.25">
      <c r="A18" s="17" t="s">
        <v>28</v>
      </c>
      <c r="B18" s="46">
        <f>B17*B16</f>
        <v>60992000</v>
      </c>
      <c r="R18">
        <v>403</v>
      </c>
      <c r="S18">
        <v>3820</v>
      </c>
      <c r="T18">
        <f>T16</f>
        <v>13000</v>
      </c>
      <c r="U18" s="1">
        <f t="shared" si="3"/>
        <v>49660000</v>
      </c>
      <c r="V18" s="1">
        <f t="shared" si="4"/>
        <v>44694000</v>
      </c>
      <c r="W18" s="1">
        <f t="shared" si="5"/>
        <v>35755200</v>
      </c>
    </row>
    <row r="19" spans="1:23" x14ac:dyDescent="0.25">
      <c r="A19" s="17" t="s">
        <v>29</v>
      </c>
      <c r="B19" s="17"/>
      <c r="T19" s="49" t="s">
        <v>53</v>
      </c>
      <c r="U19" s="50">
        <f>SUM(U16:U18)</f>
        <v>186212000</v>
      </c>
    </row>
    <row r="20" spans="1:23" x14ac:dyDescent="0.25">
      <c r="A20" s="43" t="s">
        <v>30</v>
      </c>
      <c r="B20" s="48">
        <f>B18-B15</f>
        <v>60992000</v>
      </c>
      <c r="C20" s="5"/>
    </row>
    <row r="21" spans="1:23" x14ac:dyDescent="0.25">
      <c r="A21" s="43" t="s">
        <v>31</v>
      </c>
      <c r="B21" s="48">
        <f>ROUND((B20*90%),0)</f>
        <v>54892800</v>
      </c>
    </row>
    <row r="22" spans="1:23" x14ac:dyDescent="0.25">
      <c r="A22" s="43" t="s">
        <v>32</v>
      </c>
      <c r="B22" s="48">
        <f>ROUND((B20*80%),0)</f>
        <v>48793600</v>
      </c>
    </row>
    <row r="23" spans="1:23" x14ac:dyDescent="0.25">
      <c r="A23" s="43" t="s">
        <v>33</v>
      </c>
      <c r="B23" s="48">
        <f>MROUND((B20*0.025/12),500)</f>
        <v>127000</v>
      </c>
    </row>
    <row r="25" spans="1:23" x14ac:dyDescent="0.25">
      <c r="B25" s="5">
        <f>B20/222</f>
        <v>274738.73873873876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2023-12-18T09:51:57Z</dcterms:modified>
</cp:coreProperties>
</file>