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December 2023\MELVIN PAUL DSOUZA - CBI\"/>
    </mc:Choice>
  </mc:AlternateContent>
  <xr:revisionPtr revIDLastSave="0" documentId="13_ncr:1_{E1F05114-DFE7-4DAC-B8F7-221E93ACC632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  <sheet name="Sheet13" sheetId="25" r:id="rId14"/>
  </sheets>
  <calcPr calcId="191029"/>
</workbook>
</file>

<file path=xl/calcChain.xml><?xml version="1.0" encoding="utf-8"?>
<calcChain xmlns="http://schemas.openxmlformats.org/spreadsheetml/2006/main">
  <c r="I19" i="4" l="1"/>
  <c r="P7" i="4" l="1"/>
  <c r="Q7" i="4" s="1"/>
  <c r="B7" i="4" s="1"/>
  <c r="C7" i="4" s="1"/>
  <c r="D7" i="4" s="1"/>
  <c r="J7" i="4"/>
  <c r="I7" i="4"/>
  <c r="E7" i="4"/>
  <c r="A7" i="4"/>
  <c r="Q19" i="4"/>
  <c r="B19" i="4" s="1"/>
  <c r="C19" i="4" s="1"/>
  <c r="D19" i="4" s="1"/>
  <c r="J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5" i="4"/>
  <c r="Q15" i="4" s="1"/>
  <c r="B15" i="4" s="1"/>
  <c r="C15" i="4" s="1"/>
  <c r="D15" i="4" s="1"/>
  <c r="J15" i="4"/>
  <c r="I15" i="4"/>
  <c r="E15" i="4"/>
  <c r="A15" i="4"/>
  <c r="P14" i="4"/>
  <c r="B14" i="4" s="1"/>
  <c r="C14" i="4" s="1"/>
  <c r="J14" i="4"/>
  <c r="I14" i="4"/>
  <c r="E14" i="4"/>
  <c r="A14" i="4"/>
  <c r="P13" i="4"/>
  <c r="B13" i="4" s="1"/>
  <c r="C13" i="4" s="1"/>
  <c r="D13" i="4" s="1"/>
  <c r="J13" i="4"/>
  <c r="I13" i="4"/>
  <c r="E13" i="4"/>
  <c r="A13" i="4"/>
  <c r="P12" i="4"/>
  <c r="B12" i="4" s="1"/>
  <c r="C12" i="4" s="1"/>
  <c r="D12" i="4" s="1"/>
  <c r="J12" i="4"/>
  <c r="I12" i="4"/>
  <c r="E12" i="4"/>
  <c r="H12" i="4" s="1"/>
  <c r="A12" i="4"/>
  <c r="P11" i="4"/>
  <c r="B11" i="4" s="1"/>
  <c r="C11" i="4" s="1"/>
  <c r="D11" i="4" s="1"/>
  <c r="J11" i="4"/>
  <c r="I11" i="4"/>
  <c r="E11" i="4"/>
  <c r="A11" i="4"/>
  <c r="P10" i="4"/>
  <c r="B10" i="4" s="1"/>
  <c r="C10" i="4" s="1"/>
  <c r="D10" i="4" s="1"/>
  <c r="J10" i="4"/>
  <c r="I10" i="4"/>
  <c r="E10" i="4"/>
  <c r="A10" i="4"/>
  <c r="P8" i="4"/>
  <c r="Q8" i="4" s="1"/>
  <c r="B8" i="4" s="1"/>
  <c r="C8" i="4" s="1"/>
  <c r="J8" i="4"/>
  <c r="I8" i="4"/>
  <c r="E8" i="4"/>
  <c r="F8" i="4" s="1"/>
  <c r="A8" i="4"/>
  <c r="P6" i="4"/>
  <c r="Q6" i="4" s="1"/>
  <c r="B6" i="4" s="1"/>
  <c r="C6" i="4" s="1"/>
  <c r="J6" i="4"/>
  <c r="I6" i="4"/>
  <c r="E6" i="4"/>
  <c r="A6" i="4"/>
  <c r="Q5" i="4"/>
  <c r="B5" i="4" s="1"/>
  <c r="C5" i="4" s="1"/>
  <c r="J5" i="4"/>
  <c r="I5" i="4"/>
  <c r="E5" i="4"/>
  <c r="A5" i="4"/>
  <c r="Q4" i="4"/>
  <c r="B4" i="4" s="1"/>
  <c r="C4" i="4" s="1"/>
  <c r="J4" i="4"/>
  <c r="I4" i="4"/>
  <c r="E4" i="4"/>
  <c r="A4" i="4"/>
  <c r="P3" i="4"/>
  <c r="B3" i="4" s="1"/>
  <c r="C3" i="4" s="1"/>
  <c r="J3" i="4"/>
  <c r="I3" i="4"/>
  <c r="E3" i="4"/>
  <c r="A3" i="4"/>
  <c r="H18" i="4" l="1"/>
  <c r="H17" i="4"/>
  <c r="F4" i="4"/>
  <c r="H13" i="4"/>
  <c r="H7" i="4"/>
  <c r="F7" i="4"/>
  <c r="G7" i="4"/>
  <c r="H10" i="4"/>
  <c r="H11" i="4"/>
  <c r="H15" i="4"/>
  <c r="H19" i="4"/>
  <c r="H16" i="4"/>
  <c r="D14" i="4"/>
  <c r="H14" i="4" s="1"/>
  <c r="G14" i="4"/>
  <c r="F10" i="4"/>
  <c r="F11" i="4"/>
  <c r="F12" i="4"/>
  <c r="F13" i="4"/>
  <c r="F14" i="4"/>
  <c r="F15" i="4"/>
  <c r="F16" i="4"/>
  <c r="F17" i="4"/>
  <c r="F18" i="4"/>
  <c r="F19" i="4"/>
  <c r="G11" i="4"/>
  <c r="G13" i="4"/>
  <c r="G15" i="4"/>
  <c r="G16" i="4"/>
  <c r="G17" i="4"/>
  <c r="G18" i="4"/>
  <c r="G19" i="4"/>
  <c r="G10" i="4"/>
  <c r="G12" i="4"/>
  <c r="D5" i="4"/>
  <c r="H5" i="4" s="1"/>
  <c r="G5" i="4"/>
  <c r="F5" i="4"/>
  <c r="D6" i="4"/>
  <c r="H6" i="4" s="1"/>
  <c r="G6" i="4"/>
  <c r="D3" i="4"/>
  <c r="H3" i="4" s="1"/>
  <c r="G3" i="4"/>
  <c r="F6" i="4"/>
  <c r="F3" i="4"/>
  <c r="D4" i="4"/>
  <c r="H4" i="4" s="1"/>
  <c r="G4" i="4"/>
  <c r="D8" i="4"/>
  <c r="H8" i="4" s="1"/>
  <c r="G8" i="4"/>
  <c r="R30" i="4"/>
  <c r="Q30" i="4"/>
  <c r="W40" i="4"/>
  <c r="W24" i="4"/>
  <c r="W27" i="4" s="1"/>
  <c r="W28" i="4" s="1"/>
  <c r="W23" i="4"/>
  <c r="W22" i="4"/>
  <c r="W31" i="4" s="1"/>
  <c r="S30" i="4" l="1"/>
  <c r="S31" i="4" s="1"/>
  <c r="S33" i="4" s="1"/>
  <c r="W25" i="4"/>
  <c r="W29" i="4"/>
  <c r="W30" i="4" s="1"/>
  <c r="W33" i="4" l="1"/>
  <c r="W36" i="4" s="1"/>
  <c r="W37" i="4" s="1"/>
  <c r="S32" i="4"/>
  <c r="W42" i="4" l="1"/>
  <c r="W38" i="4"/>
</calcChain>
</file>

<file path=xl/sharedStrings.xml><?xml version="1.0" encoding="utf-8"?>
<sst xmlns="http://schemas.openxmlformats.org/spreadsheetml/2006/main" count="50" uniqueCount="43">
  <si>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</si>
  <si>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</si>
  <si>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</si>
  <si>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</si>
  <si>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</si>
  <si>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</si>
  <si>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</si>
  <si>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</si>
  <si>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</si>
  <si>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</si>
  <si>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</si>
  <si>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</si>
  <si>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</si>
  <si>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</si>
  <si>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rate on BUA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</si>
  <si>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</si>
  <si>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</si>
  <si>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</si>
  <si>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</si>
  <si>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</si>
  <si>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</si>
  <si>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</si>
  <si>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</si>
  <si>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</si>
  <si>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</si>
  <si>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bua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</si>
  <si>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</si>
  <si>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</si>
  <si>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</si>
  <si>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</si>
  <si>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</si>
  <si>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</si>
  <si>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</si>
  <si>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</si>
  <si>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</si>
  <si>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</si>
  <si>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</si>
  <si>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</si>
  <si>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</si>
  <si>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</si>
  <si>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Central Bank Of India ( Mira Road Branch ) -  MELVIN PAUL DSOUZA</t>
  </si>
  <si>
    <t>As per OC</t>
  </si>
  <si>
    <t>Near Bldg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</si>
</sst>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4" fontId="0" fillId="3" borderId="0" xfId="0" applyNumberFormat="1" applyFill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" fontId="1" fillId="2" borderId="0" xfId="0" applyNumberFormat="1" applyFont="1" applyFill="1"/>
    <xf numFmtId="0" fontId="0" fillId="2" borderId="0" xfId="0" applyFill="1"/>
    <xf numFmtId="4" fontId="0" fillId="2" borderId="0" xfId="0" applyNumberFormat="1" applyFill="1"/>
    <xf numFmtId="0" fontId="2" fillId="2" borderId="0" xfId="0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247650</xdr:colOff>
      <xdr:row>2</xdr:row>
      <xdr:rowOff>104775</xdr:rowOff>
    </xdr:from>
    <xdr:to>
      <xdr:col>16</xdr:col>
      <xdr:colOff>591874</xdr:colOff>
      <xdr:row>51</xdr:row>
      <xdr:rowOff>48883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4CD6A7A-5CD8-4952-9FC1-377E58AFE2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57250" y="485775"/>
          <a:ext cx="9488224" cy="90119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17</xdr:col>
      <xdr:colOff>96625</xdr:colOff>
      <xdr:row>51</xdr:row>
      <xdr:rowOff>172670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B27480F-4EB8-43C8-B3EF-205991DF94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850225" cy="874517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16</xdr:col>
      <xdr:colOff>553888</xdr:colOff>
      <xdr:row>48</xdr:row>
      <xdr:rowOff>134618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DF25F49-8CAA-4A28-A399-219B219E51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0307488" cy="908811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210856</xdr:colOff>
      <xdr:row>49</xdr:row>
      <xdr:rowOff>182230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84DB6E3-F0E5-42AC-B003-3145E704CB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354856" cy="899285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192994</xdr:colOff>
      <xdr:row>45</xdr:row>
      <xdr:rowOff>39116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F485AC5-B12C-43EA-A300-C26C0D5753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7871394" cy="72781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390525</xdr:colOff>
      <xdr:row>0</xdr:row>
      <xdr:rowOff>0</xdr:rowOff>
    </xdr:from>
    <xdr:to>
      <xdr:col>35</xdr:col>
      <xdr:colOff>269235</xdr:colOff>
      <xdr:row>29</xdr:row>
      <xdr:rowOff>115087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5CDCA6C-EA7B-4303-9F1F-149E29BEE3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38525" y="0"/>
          <a:ext cx="18166710" cy="563958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314150</xdr:colOff>
      <xdr:row>4</xdr:row>
      <xdr:rowOff>95251</xdr:rowOff>
    </xdr:from>
    <xdr:to>
      <xdr:col>28</xdr:col>
      <xdr:colOff>107322</xdr:colOff>
      <xdr:row>29</xdr:row>
      <xdr:rowOff>76201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4030E4-E2F9-47C0-8892-006E92FC7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33350" y="857251"/>
          <a:ext cx="15642772" cy="47434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450205</xdr:colOff>
      <xdr:row>31</xdr:row>
      <xdr:rowOff>77008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8BA1668-5408-440E-A831-54DC12152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28605" cy="579200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447675</xdr:colOff>
      <xdr:row>3</xdr:row>
      <xdr:rowOff>57150</xdr:rowOff>
    </xdr:from>
    <xdr:to>
      <xdr:col>22</xdr:col>
      <xdr:colOff>239627</xdr:colOff>
      <xdr:row>46</xdr:row>
      <xdr:rowOff>163083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8D234AA-6731-4914-8D28-61F85CE1E9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86075" y="628650"/>
          <a:ext cx="10764752" cy="82974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228600</xdr:colOff>
      <xdr:row>0</xdr:row>
      <xdr:rowOff>0</xdr:rowOff>
    </xdr:from>
    <xdr:to>
      <xdr:col>18</xdr:col>
      <xdr:colOff>48961</xdr:colOff>
      <xdr:row>45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F77833D-36ED-42BC-A9D1-A3102E6B59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47800" y="0"/>
          <a:ext cx="9573961" cy="867848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123825</xdr:colOff>
      <xdr:row>0</xdr:row>
      <xdr:rowOff>0</xdr:rowOff>
    </xdr:from>
    <xdr:to>
      <xdr:col>19</xdr:col>
      <xdr:colOff>525292</xdr:colOff>
      <xdr:row>47</xdr:row>
      <xdr:rowOff>10776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D8FBB4-ACD5-4876-A3FC-3575245D70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2625" y="0"/>
          <a:ext cx="10155067" cy="896427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427084</xdr:colOff>
      <xdr:row>0</xdr:row>
      <xdr:rowOff>0</xdr:rowOff>
    </xdr:from>
    <xdr:to>
      <xdr:col>16</xdr:col>
      <xdr:colOff>209549</xdr:colOff>
      <xdr:row>33</xdr:row>
      <xdr:rowOff>181965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7F41F25-ADD3-4A73-82D3-1C381BDAC9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55884" y="0"/>
          <a:ext cx="7707265" cy="646846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288172</xdr:colOff>
      <xdr:row>33</xdr:row>
      <xdr:rowOff>134246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84CDD7-70E0-412B-8061-780F46ACAC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356972" cy="64207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42"/>
  <sheetViews>
    <sheetView tabSelected="1" topLeftCell="D1" zoomScaleNormal="100" workbookViewId="0">
      <selection activeCell="U21" sqref="U2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25.28515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5" t="s">
        <v>38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/>
      <c r="T2"/>
    </row>
    <row r="3" spans="1:20" s="44" customFormat="1" x14ac:dyDescent="0.25">
      <c r="A3" s="42">
        <f t="shared" ref="A3:A8" si="0">N3</f>
        <v>0</v>
      </c>
      <c r="B3" s="42">
        <f t="shared" ref="B3:B8" si="1">Q3</f>
        <v>400</v>
      </c>
      <c r="C3" s="42">
        <f>B3*1.2</f>
        <v>480</v>
      </c>
      <c r="D3" s="42">
        <f t="shared" ref="D3:D8" si="2">C3*1.2</f>
        <v>576</v>
      </c>
      <c r="E3" s="43">
        <f t="shared" ref="E3:E8" si="3">R3</f>
        <v>6860000</v>
      </c>
      <c r="F3" s="42">
        <f t="shared" ref="F3:F8" si="4">ROUND((E3/B3),0)</f>
        <v>17150</v>
      </c>
      <c r="G3" s="42">
        <f t="shared" ref="G3:G8" si="5">ROUND((E3/C3),0)</f>
        <v>14292</v>
      </c>
      <c r="H3" s="42">
        <f t="shared" ref="H3:H8" si="6">ROUND((E3/D3),0)</f>
        <v>11910</v>
      </c>
      <c r="I3" s="42" t="e">
        <f>#REF!</f>
        <v>#REF!</v>
      </c>
      <c r="J3" s="42" t="str">
        <f t="shared" ref="J3:J8" si="7">S3</f>
        <v>Near Bldg</v>
      </c>
      <c r="O3" s="44">
        <v>0</v>
      </c>
      <c r="P3" s="44">
        <f t="shared" ref="P3:Q8" si="8">O3/1.2</f>
        <v>0</v>
      </c>
      <c r="Q3" s="44">
        <v>400</v>
      </c>
      <c r="R3" s="41">
        <v>6860000</v>
      </c>
      <c r="S3" s="44" t="s">
        <v>42</v>
      </c>
    </row>
    <row r="4" spans="1:20" x14ac:dyDescent="0.25">
      <c r="A4" s="4">
        <f t="shared" si="0"/>
        <v>0</v>
      </c>
      <c r="B4" s="4">
        <f t="shared" si="1"/>
        <v>666.66666666666674</v>
      </c>
      <c r="C4" s="4">
        <f t="shared" ref="C4:C8" si="9">B4*1.2</f>
        <v>800.00000000000011</v>
      </c>
      <c r="D4" s="4">
        <f t="shared" si="2"/>
        <v>960.00000000000011</v>
      </c>
      <c r="E4" s="5">
        <f t="shared" si="3"/>
        <v>11700000</v>
      </c>
      <c r="F4" s="9">
        <f t="shared" si="4"/>
        <v>17550</v>
      </c>
      <c r="G4" s="9">
        <f t="shared" si="5"/>
        <v>14625</v>
      </c>
      <c r="H4" s="9">
        <f t="shared" si="6"/>
        <v>12188</v>
      </c>
      <c r="I4" s="4" t="e">
        <f>#REF!</f>
        <v>#REF!</v>
      </c>
      <c r="J4" s="4">
        <f t="shared" si="7"/>
        <v>0</v>
      </c>
      <c r="O4">
        <v>0</v>
      </c>
      <c r="P4">
        <v>800</v>
      </c>
      <c r="Q4">
        <f t="shared" si="8"/>
        <v>666.66666666666674</v>
      </c>
      <c r="R4" s="2">
        <v>11700000</v>
      </c>
    </row>
    <row r="5" spans="1:20" x14ac:dyDescent="0.25">
      <c r="A5" s="4">
        <f t="shared" si="0"/>
        <v>0</v>
      </c>
      <c r="B5" s="4">
        <f t="shared" si="1"/>
        <v>121.66666666666667</v>
      </c>
      <c r="C5" s="4">
        <f t="shared" si="9"/>
        <v>146</v>
      </c>
      <c r="D5" s="4">
        <f t="shared" si="2"/>
        <v>175.2</v>
      </c>
      <c r="E5" s="5">
        <f t="shared" si="3"/>
        <v>3500000</v>
      </c>
      <c r="F5" s="9">
        <f t="shared" si="4"/>
        <v>28767</v>
      </c>
      <c r="G5" s="9">
        <f t="shared" si="5"/>
        <v>23973</v>
      </c>
      <c r="H5" s="9">
        <f t="shared" si="6"/>
        <v>19977</v>
      </c>
      <c r="I5" s="4" t="e">
        <f>#REF!</f>
        <v>#REF!</v>
      </c>
      <c r="J5" s="4">
        <f t="shared" si="7"/>
        <v>0</v>
      </c>
      <c r="O5">
        <v>0</v>
      </c>
      <c r="P5">
        <v>146</v>
      </c>
      <c r="Q5">
        <f t="shared" si="8"/>
        <v>121.66666666666667</v>
      </c>
      <c r="R5" s="2">
        <v>3500000</v>
      </c>
    </row>
    <row r="6" spans="1:20" x14ac:dyDescent="0.25">
      <c r="A6" s="4">
        <f t="shared" si="0"/>
        <v>0</v>
      </c>
      <c r="B6" s="4">
        <f t="shared" si="1"/>
        <v>0</v>
      </c>
      <c r="C6" s="4">
        <f t="shared" si="9"/>
        <v>0</v>
      </c>
      <c r="D6" s="4">
        <f t="shared" si="2"/>
        <v>0</v>
      </c>
      <c r="E6" s="5">
        <f t="shared" si="3"/>
        <v>0</v>
      </c>
      <c r="F6" s="9" t="e">
        <f t="shared" si="4"/>
        <v>#DIV/0!</v>
      </c>
      <c r="G6" s="9" t="e">
        <f t="shared" si="5"/>
        <v>#DIV/0!</v>
      </c>
      <c r="H6" s="9" t="e">
        <f t="shared" si="6"/>
        <v>#DIV/0!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f t="shared" si="8"/>
        <v>0</v>
      </c>
      <c r="R6" s="2">
        <v>0</v>
      </c>
    </row>
    <row r="7" spans="1:20" x14ac:dyDescent="0.25">
      <c r="A7" s="4">
        <f t="shared" ref="A7" si="10">N7</f>
        <v>0</v>
      </c>
      <c r="B7" s="4">
        <f t="shared" ref="B7" si="11">Q7</f>
        <v>0</v>
      </c>
      <c r="C7" s="4">
        <f t="shared" ref="C7" si="12">B7*1.2</f>
        <v>0</v>
      </c>
      <c r="D7" s="4">
        <f t="shared" ref="D7" si="13">C7*1.2</f>
        <v>0</v>
      </c>
      <c r="E7" s="5">
        <f t="shared" ref="E7" si="14">R7</f>
        <v>0</v>
      </c>
      <c r="F7" s="9" t="e">
        <f t="shared" ref="F7" si="15">ROUND((E7/B7),0)</f>
        <v>#DIV/0!</v>
      </c>
      <c r="G7" s="9" t="e">
        <f t="shared" ref="G7" si="16">ROUND((E7/C7),0)</f>
        <v>#DIV/0!</v>
      </c>
      <c r="H7" s="9" t="e">
        <f t="shared" ref="H7" si="17">ROUND((E7/D7),0)</f>
        <v>#DIV/0!</v>
      </c>
      <c r="I7" s="4" t="e">
        <f>#REF!</f>
        <v>#REF!</v>
      </c>
      <c r="J7" s="4">
        <f t="shared" ref="J7" si="18">S7</f>
        <v>0</v>
      </c>
      <c r="O7">
        <v>0</v>
      </c>
      <c r="P7">
        <f t="shared" ref="P7" si="19">O7/1.2</f>
        <v>0</v>
      </c>
      <c r="Q7">
        <f t="shared" ref="Q7" si="20">P7/1.2</f>
        <v>0</v>
      </c>
      <c r="R7" s="2">
        <v>0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9" t="e">
        <f t="shared" si="4"/>
        <v>#DIV/0!</v>
      </c>
      <c r="G8" s="9" t="e">
        <f t="shared" si="5"/>
        <v>#DIV/0!</v>
      </c>
      <c r="H8" s="9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8"/>
        <v>0</v>
      </c>
      <c r="R8" s="2">
        <v>0</v>
      </c>
    </row>
    <row r="9" spans="1:20" ht="36.75" customHeight="1" x14ac:dyDescent="0.25">
      <c r="A9" s="45" t="s">
        <v>39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</row>
    <row r="10" spans="1:20" x14ac:dyDescent="0.25">
      <c r="A10" s="4">
        <f t="shared" ref="A10:A19" si="21">N10</f>
        <v>0</v>
      </c>
      <c r="B10" s="4">
        <f t="shared" ref="B10:B19" si="22">Q10</f>
        <v>450</v>
      </c>
      <c r="C10" s="4">
        <f>B10*1.2</f>
        <v>540</v>
      </c>
      <c r="D10" s="4">
        <f t="shared" ref="D10:D19" si="23">C10*1.2</f>
        <v>648</v>
      </c>
      <c r="E10" s="5">
        <f t="shared" ref="E10:E19" si="24">R10</f>
        <v>4500000</v>
      </c>
      <c r="F10" s="9">
        <f t="shared" ref="F10:F19" si="25">ROUND((E10/B10),0)</f>
        <v>10000</v>
      </c>
      <c r="G10" s="9">
        <f t="shared" ref="G10:G19" si="26">ROUND((E10/C10),0)</f>
        <v>8333</v>
      </c>
      <c r="H10" s="9">
        <f t="shared" ref="H10:H19" si="27">ROUND((E10/D10),0)</f>
        <v>6944</v>
      </c>
      <c r="I10" s="4" t="e">
        <f>#REF!</f>
        <v>#REF!</v>
      </c>
      <c r="J10" s="4">
        <f t="shared" ref="J10:J19" si="28">S10</f>
        <v>0</v>
      </c>
      <c r="O10">
        <v>0</v>
      </c>
      <c r="P10">
        <f t="shared" ref="P10:Q19" si="29">O10/1.2</f>
        <v>0</v>
      </c>
      <c r="Q10">
        <v>450</v>
      </c>
      <c r="R10" s="2">
        <v>4500000</v>
      </c>
    </row>
    <row r="11" spans="1:20" s="44" customFormat="1" x14ac:dyDescent="0.25">
      <c r="A11" s="42">
        <f t="shared" si="21"/>
        <v>0</v>
      </c>
      <c r="B11" s="42">
        <f t="shared" si="22"/>
        <v>400</v>
      </c>
      <c r="C11" s="42">
        <f t="shared" ref="C11:C19" si="30">B11*1.2</f>
        <v>480</v>
      </c>
      <c r="D11" s="42">
        <f t="shared" si="23"/>
        <v>576</v>
      </c>
      <c r="E11" s="43">
        <f t="shared" si="24"/>
        <v>7500000</v>
      </c>
      <c r="F11" s="42">
        <f t="shared" si="25"/>
        <v>18750</v>
      </c>
      <c r="G11" s="42">
        <f t="shared" si="26"/>
        <v>15625</v>
      </c>
      <c r="H11" s="42">
        <f t="shared" si="27"/>
        <v>13021</v>
      </c>
      <c r="I11" s="42" t="e">
        <f>#REF!</f>
        <v>#REF!</v>
      </c>
      <c r="J11" s="42">
        <f t="shared" si="28"/>
        <v>0</v>
      </c>
      <c r="O11" s="44">
        <v>0</v>
      </c>
      <c r="P11" s="44">
        <f t="shared" si="29"/>
        <v>0</v>
      </c>
      <c r="Q11" s="44">
        <v>400</v>
      </c>
      <c r="R11" s="41">
        <v>7500000</v>
      </c>
    </row>
    <row r="12" spans="1:20" x14ac:dyDescent="0.25">
      <c r="A12" s="4">
        <f t="shared" si="21"/>
        <v>0</v>
      </c>
      <c r="B12" s="4">
        <f t="shared" si="22"/>
        <v>450</v>
      </c>
      <c r="C12" s="4">
        <f t="shared" si="30"/>
        <v>540</v>
      </c>
      <c r="D12" s="4">
        <f t="shared" si="23"/>
        <v>648</v>
      </c>
      <c r="E12" s="5">
        <f t="shared" si="24"/>
        <v>8500000</v>
      </c>
      <c r="F12" s="9">
        <f t="shared" si="25"/>
        <v>18889</v>
      </c>
      <c r="G12" s="9">
        <f t="shared" si="26"/>
        <v>15741</v>
      </c>
      <c r="H12" s="9">
        <f t="shared" si="27"/>
        <v>13117</v>
      </c>
      <c r="I12" s="4" t="e">
        <f>#REF!</f>
        <v>#REF!</v>
      </c>
      <c r="J12" s="4">
        <f t="shared" si="28"/>
        <v>0</v>
      </c>
      <c r="O12">
        <v>0</v>
      </c>
      <c r="P12">
        <f t="shared" si="29"/>
        <v>0</v>
      </c>
      <c r="Q12">
        <v>450</v>
      </c>
      <c r="R12" s="2">
        <v>8500000</v>
      </c>
    </row>
    <row r="13" spans="1:20" s="44" customFormat="1" x14ac:dyDescent="0.25">
      <c r="A13" s="42">
        <f t="shared" si="21"/>
        <v>0</v>
      </c>
      <c r="B13" s="42">
        <f t="shared" si="22"/>
        <v>430</v>
      </c>
      <c r="C13" s="42">
        <f t="shared" si="30"/>
        <v>516</v>
      </c>
      <c r="D13" s="42">
        <f t="shared" si="23"/>
        <v>619.19999999999993</v>
      </c>
      <c r="E13" s="43">
        <f t="shared" si="24"/>
        <v>8500000</v>
      </c>
      <c r="F13" s="42">
        <f t="shared" si="25"/>
        <v>19767</v>
      </c>
      <c r="G13" s="42">
        <f t="shared" si="26"/>
        <v>16473</v>
      </c>
      <c r="H13" s="42">
        <f t="shared" si="27"/>
        <v>13727</v>
      </c>
      <c r="I13" s="42" t="e">
        <f>#REF!</f>
        <v>#REF!</v>
      </c>
      <c r="J13" s="42">
        <f t="shared" si="28"/>
        <v>0</v>
      </c>
      <c r="O13" s="44">
        <v>0</v>
      </c>
      <c r="P13" s="44">
        <f t="shared" si="29"/>
        <v>0</v>
      </c>
      <c r="Q13" s="44">
        <v>430</v>
      </c>
      <c r="R13" s="41">
        <v>8500000</v>
      </c>
    </row>
    <row r="14" spans="1:20" x14ac:dyDescent="0.25">
      <c r="A14" s="4">
        <f t="shared" si="21"/>
        <v>0</v>
      </c>
      <c r="B14" s="4">
        <f t="shared" si="22"/>
        <v>530</v>
      </c>
      <c r="C14" s="4">
        <f t="shared" si="30"/>
        <v>636</v>
      </c>
      <c r="D14" s="4">
        <f t="shared" si="23"/>
        <v>763.19999999999993</v>
      </c>
      <c r="E14" s="5">
        <f t="shared" si="24"/>
        <v>11000000</v>
      </c>
      <c r="F14" s="9">
        <f t="shared" si="25"/>
        <v>20755</v>
      </c>
      <c r="G14" s="9">
        <f t="shared" si="26"/>
        <v>17296</v>
      </c>
      <c r="H14" s="9">
        <f t="shared" si="27"/>
        <v>14413</v>
      </c>
      <c r="I14" s="4" t="e">
        <f>#REF!</f>
        <v>#REF!</v>
      </c>
      <c r="J14" s="4">
        <f t="shared" si="28"/>
        <v>0</v>
      </c>
      <c r="O14">
        <v>0</v>
      </c>
      <c r="P14">
        <f t="shared" si="29"/>
        <v>0</v>
      </c>
      <c r="Q14">
        <v>530</v>
      </c>
      <c r="R14" s="2">
        <v>11000000</v>
      </c>
    </row>
    <row r="15" spans="1:20" s="49" customFormat="1" x14ac:dyDescent="0.25">
      <c r="A15" s="9">
        <f t="shared" si="21"/>
        <v>0</v>
      </c>
      <c r="B15" s="9">
        <f t="shared" si="22"/>
        <v>368.0555555555556</v>
      </c>
      <c r="C15" s="9">
        <f t="shared" si="30"/>
        <v>441.66666666666669</v>
      </c>
      <c r="D15" s="9">
        <f t="shared" si="23"/>
        <v>530</v>
      </c>
      <c r="E15" s="48">
        <f t="shared" si="24"/>
        <v>7900000</v>
      </c>
      <c r="F15" s="9">
        <f t="shared" si="25"/>
        <v>21464</v>
      </c>
      <c r="G15" s="9">
        <f t="shared" si="26"/>
        <v>17887</v>
      </c>
      <c r="H15" s="9">
        <f t="shared" si="27"/>
        <v>14906</v>
      </c>
      <c r="I15" s="9" t="e">
        <f>#REF!</f>
        <v>#REF!</v>
      </c>
      <c r="J15" s="9">
        <f t="shared" si="28"/>
        <v>0</v>
      </c>
      <c r="O15" s="49">
        <v>530</v>
      </c>
      <c r="P15" s="49">
        <f t="shared" si="29"/>
        <v>441.66666666666669</v>
      </c>
      <c r="Q15" s="49">
        <f t="shared" si="29"/>
        <v>368.0555555555556</v>
      </c>
      <c r="R15" s="50">
        <v>7900000</v>
      </c>
    </row>
    <row r="16" spans="1:20" x14ac:dyDescent="0.25">
      <c r="A16" s="4">
        <f t="shared" si="21"/>
        <v>0</v>
      </c>
      <c r="B16" s="4">
        <f t="shared" si="22"/>
        <v>650</v>
      </c>
      <c r="C16" s="4">
        <f t="shared" si="30"/>
        <v>780</v>
      </c>
      <c r="D16" s="4">
        <f t="shared" si="23"/>
        <v>936</v>
      </c>
      <c r="E16" s="5">
        <f t="shared" si="24"/>
        <v>12000000</v>
      </c>
      <c r="F16" s="9">
        <f t="shared" si="25"/>
        <v>18462</v>
      </c>
      <c r="G16" s="9">
        <f t="shared" si="26"/>
        <v>15385</v>
      </c>
      <c r="H16" s="9">
        <f t="shared" si="27"/>
        <v>12821</v>
      </c>
      <c r="I16" s="4" t="e">
        <f>#REF!</f>
        <v>#REF!</v>
      </c>
      <c r="J16" s="4">
        <f t="shared" si="28"/>
        <v>0</v>
      </c>
      <c r="O16">
        <v>0</v>
      </c>
      <c r="P16">
        <f t="shared" si="29"/>
        <v>0</v>
      </c>
      <c r="Q16">
        <v>650</v>
      </c>
      <c r="R16" s="2">
        <v>12000000</v>
      </c>
    </row>
    <row r="17" spans="1:25" s="49" customFormat="1" x14ac:dyDescent="0.25">
      <c r="A17" s="9">
        <f t="shared" si="21"/>
        <v>0</v>
      </c>
      <c r="B17" s="9">
        <f t="shared" si="22"/>
        <v>450</v>
      </c>
      <c r="C17" s="9">
        <f t="shared" si="30"/>
        <v>540</v>
      </c>
      <c r="D17" s="9">
        <f t="shared" si="23"/>
        <v>648</v>
      </c>
      <c r="E17" s="48">
        <f t="shared" si="24"/>
        <v>8200000</v>
      </c>
      <c r="F17" s="9">
        <f t="shared" si="25"/>
        <v>18222</v>
      </c>
      <c r="G17" s="9">
        <f t="shared" si="26"/>
        <v>15185</v>
      </c>
      <c r="H17" s="9">
        <f t="shared" si="27"/>
        <v>12654</v>
      </c>
      <c r="I17" s="9" t="e">
        <f>#REF!</f>
        <v>#REF!</v>
      </c>
      <c r="J17" s="9">
        <f t="shared" si="28"/>
        <v>0</v>
      </c>
      <c r="O17" s="49">
        <v>0</v>
      </c>
      <c r="P17" s="49">
        <f t="shared" si="29"/>
        <v>0</v>
      </c>
      <c r="Q17" s="49">
        <v>450</v>
      </c>
      <c r="R17" s="50">
        <v>8200000</v>
      </c>
    </row>
    <row r="18" spans="1:25" x14ac:dyDescent="0.25">
      <c r="A18" s="4">
        <f t="shared" si="21"/>
        <v>0</v>
      </c>
      <c r="B18" s="4">
        <f t="shared" si="22"/>
        <v>419</v>
      </c>
      <c r="C18" s="4">
        <f t="shared" si="30"/>
        <v>502.79999999999995</v>
      </c>
      <c r="D18" s="4">
        <f t="shared" si="23"/>
        <v>603.3599999999999</v>
      </c>
      <c r="E18" s="5">
        <f t="shared" si="24"/>
        <v>7050000</v>
      </c>
      <c r="F18" s="9">
        <f t="shared" si="25"/>
        <v>16826</v>
      </c>
      <c r="G18" s="9">
        <f t="shared" si="26"/>
        <v>14021</v>
      </c>
      <c r="H18" s="9">
        <f t="shared" si="27"/>
        <v>11685</v>
      </c>
      <c r="I18" s="4" t="e">
        <f>#REF!</f>
        <v>#REF!</v>
      </c>
      <c r="J18" s="4">
        <f t="shared" si="28"/>
        <v>0</v>
      </c>
      <c r="O18">
        <v>0</v>
      </c>
      <c r="P18">
        <f t="shared" si="29"/>
        <v>0</v>
      </c>
      <c r="Q18">
        <v>419</v>
      </c>
      <c r="R18" s="2">
        <v>7050000</v>
      </c>
    </row>
    <row r="19" spans="1:25" s="49" customFormat="1" x14ac:dyDescent="0.25">
      <c r="A19" s="9">
        <f t="shared" si="21"/>
        <v>0</v>
      </c>
      <c r="B19" s="9">
        <f t="shared" si="22"/>
        <v>541.66666666666674</v>
      </c>
      <c r="C19" s="9">
        <f t="shared" si="30"/>
        <v>650.00000000000011</v>
      </c>
      <c r="D19" s="9">
        <f t="shared" si="23"/>
        <v>780.00000000000011</v>
      </c>
      <c r="E19" s="48">
        <f t="shared" si="24"/>
        <v>9000000</v>
      </c>
      <c r="F19" s="9">
        <f t="shared" si="25"/>
        <v>16615</v>
      </c>
      <c r="G19" s="9">
        <f t="shared" si="26"/>
        <v>13846</v>
      </c>
      <c r="H19" s="9">
        <f t="shared" si="27"/>
        <v>11538</v>
      </c>
      <c r="I19" s="9" t="e">
        <f>#REF!</f>
        <v>#REF!</v>
      </c>
      <c r="J19" s="9" t="str">
        <f t="shared" si="28"/>
        <v>Near Bldg</v>
      </c>
      <c r="O19" s="49">
        <v>0</v>
      </c>
      <c r="P19" s="49">
        <v>650</v>
      </c>
      <c r="Q19" s="49">
        <f t="shared" si="29"/>
        <v>541.66666666666674</v>
      </c>
      <c r="R19" s="50">
        <v>9000000</v>
      </c>
      <c r="S19" s="49" t="s">
        <v>42</v>
      </c>
    </row>
    <row r="20" spans="1:25" ht="15.75" x14ac:dyDescent="0.25">
      <c r="U20" s="17" t="s">
        <v>13</v>
      </c>
      <c r="V20" s="18"/>
      <c r="W20" s="19">
        <v>14500</v>
      </c>
      <c r="X20" s="20" t="s">
        <v>14</v>
      </c>
    </row>
    <row r="21" spans="1:25" ht="38.25" customHeight="1" x14ac:dyDescent="0.25">
      <c r="S21" s="10"/>
      <c r="T21" s="10"/>
      <c r="U21" s="21" t="s">
        <v>15</v>
      </c>
      <c r="V21" s="18"/>
      <c r="W21" s="19">
        <v>2500</v>
      </c>
      <c r="X21" s="22"/>
    </row>
    <row r="22" spans="1:25" ht="15.75" x14ac:dyDescent="0.25">
      <c r="S22" s="10"/>
      <c r="T22" s="10"/>
      <c r="U22" s="17" t="s">
        <v>16</v>
      </c>
      <c r="V22" s="18"/>
      <c r="W22" s="19">
        <f>W20-W21</f>
        <v>12000</v>
      </c>
      <c r="X22" s="22"/>
    </row>
    <row r="23" spans="1:25" ht="15.75" x14ac:dyDescent="0.25">
      <c r="G23" s="51"/>
      <c r="H23" s="6"/>
      <c r="S23" s="10"/>
      <c r="T23" s="10"/>
      <c r="U23" s="17" t="s">
        <v>17</v>
      </c>
      <c r="V23" s="18"/>
      <c r="W23" s="19">
        <f>W21</f>
        <v>2500</v>
      </c>
      <c r="X23" s="22"/>
    </row>
    <row r="24" spans="1:25" ht="15.75" x14ac:dyDescent="0.25">
      <c r="S24" s="10"/>
      <c r="T24" s="10"/>
      <c r="U24" s="17" t="s">
        <v>18</v>
      </c>
      <c r="V24" s="23"/>
      <c r="W24" s="24">
        <f>X24-X25</f>
        <v>21</v>
      </c>
      <c r="X24" s="25">
        <v>2023</v>
      </c>
    </row>
    <row r="25" spans="1:25" ht="15.75" x14ac:dyDescent="0.25">
      <c r="S25" s="10"/>
      <c r="T25" s="10"/>
      <c r="U25" s="17" t="s">
        <v>19</v>
      </c>
      <c r="V25" s="23"/>
      <c r="W25" s="24">
        <f>W26-W24</f>
        <v>39</v>
      </c>
      <c r="X25" s="24">
        <v>2002</v>
      </c>
      <c r="Y25" t="s">
        <v>41</v>
      </c>
    </row>
    <row r="26" spans="1:25" ht="15.75" x14ac:dyDescent="0.25">
      <c r="S26" s="10"/>
      <c r="T26" s="10"/>
      <c r="U26" s="17" t="s">
        <v>20</v>
      </c>
      <c r="V26" s="23"/>
      <c r="W26" s="24">
        <v>60</v>
      </c>
      <c r="X26" s="24"/>
    </row>
    <row r="27" spans="1:25" ht="39" customHeight="1" x14ac:dyDescent="0.25">
      <c r="P27" s="46" t="s">
        <v>40</v>
      </c>
      <c r="Q27" s="46"/>
      <c r="R27" s="46"/>
      <c r="S27" s="46"/>
      <c r="T27" s="47"/>
      <c r="U27" s="21" t="s">
        <v>21</v>
      </c>
      <c r="V27" s="23"/>
      <c r="W27" s="24">
        <f>90*W24/W26</f>
        <v>31.5</v>
      </c>
      <c r="X27" s="24"/>
    </row>
    <row r="28" spans="1:25" ht="15.75" x14ac:dyDescent="0.25">
      <c r="U28" s="17"/>
      <c r="V28" s="26"/>
      <c r="W28" s="27">
        <f>W27%</f>
        <v>0.315</v>
      </c>
      <c r="X28" s="27"/>
    </row>
    <row r="29" spans="1:25" ht="15.75" x14ac:dyDescent="0.25">
      <c r="P29" s="14" t="s">
        <v>33</v>
      </c>
      <c r="Q29" s="14" t="s">
        <v>34</v>
      </c>
      <c r="R29" s="14" t="s">
        <v>35</v>
      </c>
      <c r="S29" s="14" t="s">
        <v>36</v>
      </c>
      <c r="T29" s="12"/>
      <c r="U29" s="17" t="s">
        <v>22</v>
      </c>
      <c r="V29" s="18"/>
      <c r="W29" s="19">
        <f>W23*W28</f>
        <v>787.5</v>
      </c>
      <c r="X29" s="22"/>
    </row>
    <row r="30" spans="1:25" ht="15.75" x14ac:dyDescent="0.25">
      <c r="Q30">
        <f>N18</f>
        <v>0</v>
      </c>
      <c r="R30" s="15">
        <f>N16</f>
        <v>0</v>
      </c>
      <c r="S30" s="15">
        <f>R30*Q30</f>
        <v>0</v>
      </c>
      <c r="U30" s="17" t="s">
        <v>23</v>
      </c>
      <c r="V30" s="18"/>
      <c r="W30" s="19">
        <f>W23-W29</f>
        <v>1712.5</v>
      </c>
      <c r="X30" s="22"/>
    </row>
    <row r="31" spans="1:25" ht="15.75" x14ac:dyDescent="0.25">
      <c r="R31" s="6" t="s">
        <v>36</v>
      </c>
      <c r="S31" s="16">
        <f>SUM(S30:S30)</f>
        <v>0</v>
      </c>
      <c r="U31" s="17" t="s">
        <v>16</v>
      </c>
      <c r="V31" s="18"/>
      <c r="W31" s="19">
        <f>W22</f>
        <v>12000</v>
      </c>
      <c r="X31" s="22"/>
    </row>
    <row r="32" spans="1:25" ht="15.75" x14ac:dyDescent="0.25">
      <c r="R32" s="6" t="s">
        <v>27</v>
      </c>
      <c r="S32" s="16">
        <f>S31*90%</f>
        <v>0</v>
      </c>
      <c r="U32" s="23"/>
      <c r="V32" s="18"/>
      <c r="W32" s="19"/>
      <c r="X32" s="22"/>
    </row>
    <row r="33" spans="15:24" ht="15.75" x14ac:dyDescent="0.25">
      <c r="R33" s="6" t="s">
        <v>37</v>
      </c>
      <c r="S33" s="16">
        <f>S31*80%</f>
        <v>0</v>
      </c>
      <c r="U33" s="28" t="s">
        <v>24</v>
      </c>
      <c r="V33" s="29"/>
      <c r="W33" s="20">
        <f>W31+W30</f>
        <v>13712.5</v>
      </c>
      <c r="X33" s="22"/>
    </row>
    <row r="34" spans="15:24" ht="15.75" x14ac:dyDescent="0.25">
      <c r="S34" s="10"/>
      <c r="T34" s="10"/>
      <c r="U34" s="23"/>
      <c r="V34" s="23"/>
      <c r="W34" s="24"/>
      <c r="X34" s="24"/>
    </row>
    <row r="35" spans="15:24" ht="15.75" x14ac:dyDescent="0.25">
      <c r="S35" s="10"/>
      <c r="T35" s="10"/>
      <c r="U35" s="28" t="s">
        <v>25</v>
      </c>
      <c r="V35" s="30"/>
      <c r="W35" s="25">
        <v>530</v>
      </c>
      <c r="X35" s="24"/>
    </row>
    <row r="36" spans="15:24" ht="15.75" x14ac:dyDescent="0.25">
      <c r="P36" s="13" t="s">
        <v>32</v>
      </c>
      <c r="S36" s="10"/>
      <c r="T36" s="11"/>
      <c r="U36" s="17" t="s">
        <v>26</v>
      </c>
      <c r="V36" s="31"/>
      <c r="W36" s="32">
        <f>W33*W35+X37</f>
        <v>7267625</v>
      </c>
      <c r="X36" s="33"/>
    </row>
    <row r="37" spans="15:24" ht="15.75" x14ac:dyDescent="0.25">
      <c r="S37" s="11"/>
      <c r="T37" s="10"/>
      <c r="U37" s="17" t="s">
        <v>27</v>
      </c>
      <c r="V37" s="23"/>
      <c r="W37" s="34">
        <f>W36*0.9</f>
        <v>6540862.5</v>
      </c>
      <c r="X37" s="35"/>
    </row>
    <row r="38" spans="15:24" ht="15.75" x14ac:dyDescent="0.25">
      <c r="S38" s="10"/>
      <c r="T38" s="10"/>
      <c r="U38" s="17" t="s">
        <v>28</v>
      </c>
      <c r="V38" s="23"/>
      <c r="W38" s="34">
        <f>W36*0.8</f>
        <v>5814100</v>
      </c>
      <c r="X38" s="34"/>
    </row>
    <row r="39" spans="15:24" ht="15.75" x14ac:dyDescent="0.25">
      <c r="O39" s="10"/>
      <c r="P39" s="10"/>
      <c r="Q39" s="10"/>
      <c r="R39" s="10"/>
      <c r="S39" s="10"/>
      <c r="T39" s="10"/>
      <c r="U39" s="17"/>
      <c r="V39" s="23"/>
      <c r="W39" s="36"/>
      <c r="X39" s="24"/>
    </row>
    <row r="40" spans="15:24" ht="15.75" x14ac:dyDescent="0.25">
      <c r="U40" s="37" t="s">
        <v>29</v>
      </c>
      <c r="V40" s="38"/>
      <c r="W40" s="39">
        <f>W21*W35</f>
        <v>1325000</v>
      </c>
      <c r="X40" s="39"/>
    </row>
    <row r="41" spans="15:24" ht="15.75" x14ac:dyDescent="0.25">
      <c r="U41" s="17" t="s">
        <v>30</v>
      </c>
      <c r="V41" s="23"/>
      <c r="W41" s="36"/>
      <c r="X41" s="36"/>
    </row>
    <row r="42" spans="15:24" ht="15.75" x14ac:dyDescent="0.25">
      <c r="U42" s="40" t="s">
        <v>31</v>
      </c>
      <c r="V42" s="36"/>
      <c r="W42" s="34">
        <f>W36*0.025/12</f>
        <v>15140.885416666666</v>
      </c>
      <c r="X42" s="34"/>
    </row>
  </sheetData>
  <mergeCells count="3">
    <mergeCell ref="A9:R9"/>
    <mergeCell ref="A2:R2"/>
    <mergeCell ref="P27:T27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V12" sqref="V1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R33" sqref="R33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topLeftCell="A4" zoomScaleNormal="100" workbookViewId="0">
      <selection activeCell="L14" sqref="L1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T26" sqref="T2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73C42-2B67-477A-9882-10227FDEB72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2023-12-18T07:52:06Z</dcterms:modified>
</cp:coreProperties>
</file>