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mbare Chemicals\Kothari\"/>
    </mc:Choice>
  </mc:AlternateContent>
  <xr:revisionPtr revIDLastSave="0" documentId="13_ncr:1_{2A48B43E-40D7-4DC8-8F4D-D62819CCFE69}" xr6:coauthVersionLast="36" xr6:coauthVersionMax="36" xr10:uidLastSave="{00000000-0000-0000-0000-000000000000}"/>
  <bookViews>
    <workbookView xWindow="0" yWindow="0" windowWidth="19440" windowHeight="7755" xr2:uid="{00000000-000D-0000-FFFF-FFFF00000000}"/>
  </bookViews>
  <sheets>
    <sheet name="Sheet1" sheetId="1" r:id="rId1"/>
    <sheet name="Sheet2" sheetId="12" r:id="rId2"/>
    <sheet name="Sheet3" sheetId="13" r:id="rId3"/>
    <sheet name="Sheet4" sheetId="14" r:id="rId4"/>
    <sheet name="Sheet5" sheetId="15" r:id="rId5"/>
    <sheet name="Sheet6" sheetId="16" r:id="rId6"/>
    <sheet name="Sheet7" sheetId="17" r:id="rId7"/>
    <sheet name="Sheet8" sheetId="1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1" l="1"/>
  <c r="O6" i="1" s="1"/>
  <c r="P6" i="1" s="1"/>
  <c r="Q6" i="1" s="1"/>
  <c r="T6" i="1" s="1"/>
  <c r="N5" i="1"/>
  <c r="O5" i="1" s="1"/>
  <c r="P5" i="1" s="1"/>
  <c r="R5" i="1" s="1"/>
  <c r="T5" i="1" s="1"/>
  <c r="N4" i="1"/>
  <c r="O4" i="1" s="1"/>
  <c r="P4" i="1" s="1"/>
  <c r="R4" i="1" s="1"/>
  <c r="T4" i="1" s="1"/>
  <c r="N3" i="1"/>
  <c r="O3" i="1" s="1"/>
  <c r="P3" i="1" s="1"/>
  <c r="Q3" i="1" s="1"/>
  <c r="T3" i="1" s="1"/>
  <c r="O2" i="1"/>
  <c r="P2" i="1" s="1"/>
  <c r="Q2" i="1" s="1"/>
  <c r="R2" i="1" s="1"/>
  <c r="T2" i="1" s="1"/>
  <c r="N7" i="1" l="1"/>
  <c r="O7" i="1" l="1"/>
  <c r="P7" i="1" s="1"/>
  <c r="R7" i="1" s="1"/>
  <c r="T7" i="1" s="1"/>
  <c r="M21" i="1" l="1"/>
  <c r="D2" i="1" l="1"/>
  <c r="N10" i="1"/>
  <c r="O10" i="1" s="1"/>
  <c r="P10" i="1" s="1"/>
  <c r="Q10" i="1" s="1"/>
  <c r="R10" i="1" s="1"/>
  <c r="T10" i="1" s="1"/>
  <c r="N9" i="1"/>
  <c r="O9" i="1" s="1"/>
  <c r="P9" i="1" s="1"/>
  <c r="Q9" i="1" s="1"/>
  <c r="R9" i="1" s="1"/>
  <c r="T9" i="1" s="1"/>
  <c r="N8" i="1"/>
  <c r="O8" i="1" s="1"/>
  <c r="P8" i="1" s="1"/>
  <c r="Q8" i="1" s="1"/>
  <c r="R8" i="1" s="1"/>
  <c r="T8" i="1" s="1"/>
  <c r="B64" i="1" l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11" i="1"/>
  <c r="O11" i="1" s="1"/>
  <c r="P11" i="1" s="1"/>
  <c r="Q11" i="1" s="1"/>
  <c r="N12" i="1"/>
  <c r="O12" i="1" s="1"/>
  <c r="P12" i="1" s="1"/>
  <c r="Q12" i="1" s="1"/>
  <c r="R12" i="1" s="1"/>
  <c r="T12" i="1" s="1"/>
  <c r="N13" i="1"/>
  <c r="O13" i="1" s="1"/>
  <c r="P13" i="1" s="1"/>
  <c r="Q13" i="1" s="1"/>
  <c r="R13" i="1" s="1"/>
  <c r="T13" i="1" s="1"/>
  <c r="N14" i="1"/>
  <c r="O14" i="1" s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/>
  <c r="P18" i="1" s="1"/>
  <c r="Q18" i="1" s="1"/>
  <c r="R18" i="1" s="1"/>
  <c r="T18" i="1" s="1"/>
  <c r="R11" i="1" l="1"/>
  <c r="T11" i="1" s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<sst xmlns="http://schemas.openxmlformats.org/spreadsheetml/2006/main" count="22" uniqueCount="18">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</sst>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0" fillId="3" borderId="0" xfId="0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125799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65E7F-87CA-4492-A856-E4FA53078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46599" cy="8078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0D7B9-C2C4-4030-B533-D1356FD55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335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236B9-1F86-4DB1-A0DE-EFE04D95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6601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58945</xdr:colOff>
      <xdr:row>34</xdr:row>
      <xdr:rowOff>124746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A277E3-8DFC-4298-BFC4-E27B53524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60545" cy="6601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C49939-AF6C-483B-A465-8375B6308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67446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21</xdr:col>
      <xdr:colOff>449439</xdr:colOff>
      <xdr:row>36</xdr:row>
      <xdr:rowOff>134273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44E567-7237-4F43-9D65-22A9A5E29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2641439" cy="6611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4"/>
  <sheetViews>
    <sheetView tabSelected="1" topLeftCell="F1" workbookViewId="0">
      <selection activeCell="Q30" sqref="Q30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9.42578125" customWidth="1"/>
    <col min="10" max="10" width="8.42578125" customWidth="1"/>
    <col min="14" max="14" width="11.7109375" customWidth="1"/>
    <col min="15" max="15" width="9.140625" customWidth="1"/>
    <col min="16" max="16" width="9.85546875" customWidth="1"/>
    <col min="17" max="17" width="9.5703125" customWidth="1"/>
    <col min="18" max="18" width="11.7109375" customWidth="1"/>
    <col min="19" max="20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4046.8185544764219</v>
      </c>
      <c r="D2">
        <f t="shared" ref="D2:D18" si="3">S2</f>
        <v>18000000</v>
      </c>
      <c r="E2">
        <f t="shared" ref="E2:E18" si="4">T2</f>
        <v>4448</v>
      </c>
      <c r="F2">
        <f t="shared" ref="F2:F18" si="5">ROUND((E2/10.764),0)</f>
        <v>413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v>1</v>
      </c>
      <c r="O2" s="6">
        <f t="shared" ref="O2:O6" si="9">N2*40.0001976870614</f>
        <v>40.000197687061402</v>
      </c>
      <c r="P2" s="6">
        <f t="shared" ref="P2:P6" si="10">O2*121.0167464</f>
        <v>4840.6937794449759</v>
      </c>
      <c r="Q2" s="6">
        <f t="shared" ref="Q2:Q6" si="11">P2*8.99870078651798</f>
        <v>43559.954920384203</v>
      </c>
      <c r="R2" s="2">
        <f t="shared" ref="R2:R6" si="12">Q2/10.764</f>
        <v>4046.8185544764219</v>
      </c>
      <c r="S2">
        <v>18000000</v>
      </c>
      <c r="T2">
        <f t="shared" ref="T2:T6" si="13">ROUND((S2/R2),0)</f>
        <v>4448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1038</v>
      </c>
      <c r="D3">
        <f t="shared" si="3"/>
        <v>12500000</v>
      </c>
      <c r="E3">
        <f t="shared" si="4"/>
        <v>12042</v>
      </c>
      <c r="F3">
        <f t="shared" si="5"/>
        <v>1119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2:N6" si="14">M3*2.47107605477881</f>
        <v>0</v>
      </c>
      <c r="O3" s="6">
        <f t="shared" si="9"/>
        <v>0</v>
      </c>
      <c r="P3" s="6">
        <f t="shared" si="10"/>
        <v>0</v>
      </c>
      <c r="Q3" s="6">
        <f t="shared" si="11"/>
        <v>0</v>
      </c>
      <c r="R3" s="2">
        <v>1038</v>
      </c>
      <c r="S3">
        <v>12500000</v>
      </c>
      <c r="T3">
        <f t="shared" si="13"/>
        <v>12042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1207.7294685990339</v>
      </c>
      <c r="D4">
        <f t="shared" si="3"/>
        <v>9400000</v>
      </c>
      <c r="E4">
        <f t="shared" si="4"/>
        <v>7783</v>
      </c>
      <c r="F4">
        <f t="shared" si="5"/>
        <v>723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9"/>
        <v>0</v>
      </c>
      <c r="P4" s="6">
        <f t="shared" si="10"/>
        <v>0</v>
      </c>
      <c r="Q4" s="6">
        <v>13000</v>
      </c>
      <c r="R4" s="2">
        <f t="shared" si="12"/>
        <v>1207.7294685990339</v>
      </c>
      <c r="S4">
        <v>9400000</v>
      </c>
      <c r="T4">
        <f t="shared" si="13"/>
        <v>7783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1161.2783351913788</v>
      </c>
      <c r="D5">
        <f t="shared" si="3"/>
        <v>60000000</v>
      </c>
      <c r="E5">
        <f t="shared" si="4"/>
        <v>51667</v>
      </c>
      <c r="F5">
        <f t="shared" si="5"/>
        <v>4800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9"/>
        <v>0</v>
      </c>
      <c r="P5" s="6">
        <f t="shared" si="10"/>
        <v>0</v>
      </c>
      <c r="Q5" s="6">
        <v>12500</v>
      </c>
      <c r="R5" s="2">
        <f t="shared" si="12"/>
        <v>1161.2783351913788</v>
      </c>
      <c r="S5">
        <v>60000000</v>
      </c>
      <c r="T5">
        <f t="shared" si="13"/>
        <v>51667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1500</v>
      </c>
      <c r="D6">
        <f t="shared" si="3"/>
        <v>13000000</v>
      </c>
      <c r="E6">
        <f t="shared" si="4"/>
        <v>8667</v>
      </c>
      <c r="F6">
        <f t="shared" si="5"/>
        <v>805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9"/>
        <v>0</v>
      </c>
      <c r="P6" s="6">
        <f t="shared" si="10"/>
        <v>0</v>
      </c>
      <c r="Q6" s="6">
        <f t="shared" si="11"/>
        <v>0</v>
      </c>
      <c r="R6" s="2">
        <v>1500</v>
      </c>
      <c r="S6">
        <v>13000000</v>
      </c>
      <c r="T6">
        <f t="shared" si="13"/>
        <v>8667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724.63768115942037</v>
      </c>
      <c r="D7">
        <f t="shared" si="3"/>
        <v>5060000</v>
      </c>
      <c r="E7">
        <f t="shared" si="4"/>
        <v>6983</v>
      </c>
      <c r="F7">
        <f t="shared" si="5"/>
        <v>649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ref="N7:N10" si="15">M7*2.47107605477881</f>
        <v>0</v>
      </c>
      <c r="O7" s="6">
        <f t="shared" ref="O2:O9" si="16">N7*40.0001976870614</f>
        <v>0</v>
      </c>
      <c r="P7" s="6">
        <f t="shared" ref="P2:P9" si="17">O7*121.0167464</f>
        <v>0</v>
      </c>
      <c r="Q7" s="6">
        <v>7800</v>
      </c>
      <c r="R7" s="2">
        <f t="shared" ref="R2:R9" si="18">Q7/10.764</f>
        <v>724.63768115942037</v>
      </c>
      <c r="S7">
        <v>5060000</v>
      </c>
      <c r="T7">
        <f t="shared" ref="T2:T9" si="19">ROUND((S7/R7),0)</f>
        <v>6983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5"/>
        <v>0</v>
      </c>
      <c r="O8" s="6">
        <f t="shared" si="16"/>
        <v>0</v>
      </c>
      <c r="P8" s="6">
        <f t="shared" si="17"/>
        <v>0</v>
      </c>
      <c r="Q8" s="6">
        <f t="shared" ref="Q3:Q9" si="20">P8*8.99870078651798</f>
        <v>0</v>
      </c>
      <c r="R8" s="2">
        <f t="shared" si="18"/>
        <v>0</v>
      </c>
      <c r="S8">
        <v>0</v>
      </c>
      <c r="T8" t="e">
        <f t="shared" si="19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5"/>
        <v>0</v>
      </c>
      <c r="O9" s="6">
        <f t="shared" si="16"/>
        <v>0</v>
      </c>
      <c r="P9" s="6">
        <f t="shared" si="17"/>
        <v>0</v>
      </c>
      <c r="Q9" s="6">
        <f t="shared" si="20"/>
        <v>0</v>
      </c>
      <c r="R9" s="2">
        <f t="shared" si="18"/>
        <v>0</v>
      </c>
      <c r="S9">
        <v>0</v>
      </c>
      <c r="T9" t="e">
        <f t="shared" si="19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5"/>
        <v>0</v>
      </c>
      <c r="O10" s="6">
        <f t="shared" ref="O10" si="21">N10*40.0001976870614</f>
        <v>0</v>
      </c>
      <c r="P10" s="6">
        <f t="shared" ref="P10" si="22">O10*121.0167464</f>
        <v>0</v>
      </c>
      <c r="Q10" s="6">
        <f t="shared" ref="Q10" si="23">P10*8.99870078651798</f>
        <v>0</v>
      </c>
      <c r="R10" s="2">
        <f t="shared" ref="R10" si="24">Q10/10.764</f>
        <v>0</v>
      </c>
      <c r="S10">
        <v>0</v>
      </c>
      <c r="T10" t="e">
        <f t="shared" ref="T10" si="25">ROUND((S10/R10),0)</f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ref="N11:N18" si="26">M11*2.47107605477881</f>
        <v>0</v>
      </c>
      <c r="O11" s="6">
        <f t="shared" ref="O11:O18" si="27">N11*40.0001976870614</f>
        <v>0</v>
      </c>
      <c r="P11" s="6">
        <f t="shared" ref="P11:P18" si="28">O11*121.0167464</f>
        <v>0</v>
      </c>
      <c r="Q11" s="6">
        <f t="shared" ref="Q11:Q18" si="29">P11*8.99870078651798</f>
        <v>0</v>
      </c>
      <c r="R11" s="2">
        <f t="shared" ref="R11:R18" si="30">Q11/10.764</f>
        <v>0</v>
      </c>
      <c r="S11">
        <v>0</v>
      </c>
      <c r="T11" t="e">
        <f t="shared" ref="T11:T18" si="31">ROUND((S11/R11),0)</f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26"/>
        <v>0</v>
      </c>
      <c r="O12" s="6">
        <f t="shared" si="27"/>
        <v>0</v>
      </c>
      <c r="P12" s="6">
        <f t="shared" si="28"/>
        <v>0</v>
      </c>
      <c r="Q12" s="6">
        <f t="shared" si="29"/>
        <v>0</v>
      </c>
      <c r="R12" s="2">
        <f t="shared" si="30"/>
        <v>0</v>
      </c>
      <c r="S12">
        <v>0</v>
      </c>
      <c r="T12" t="e">
        <f t="shared" si="31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26"/>
        <v>0</v>
      </c>
      <c r="O13" s="6">
        <f t="shared" si="27"/>
        <v>0</v>
      </c>
      <c r="P13" s="6">
        <f t="shared" si="28"/>
        <v>0</v>
      </c>
      <c r="Q13" s="6">
        <f t="shared" si="29"/>
        <v>0</v>
      </c>
      <c r="R13" s="2">
        <f t="shared" si="30"/>
        <v>0</v>
      </c>
      <c r="S13">
        <v>0</v>
      </c>
      <c r="T13" t="e">
        <f t="shared" si="31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26"/>
        <v>0</v>
      </c>
      <c r="O14" s="6">
        <f t="shared" si="27"/>
        <v>0</v>
      </c>
      <c r="P14" s="6">
        <f t="shared" si="28"/>
        <v>0</v>
      </c>
      <c r="Q14" s="6">
        <f t="shared" si="29"/>
        <v>0</v>
      </c>
      <c r="R14" s="2">
        <f t="shared" si="30"/>
        <v>0</v>
      </c>
      <c r="S14">
        <v>0</v>
      </c>
      <c r="T14" t="e">
        <f t="shared" si="31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26"/>
        <v>0</v>
      </c>
      <c r="O15" s="6">
        <f t="shared" si="27"/>
        <v>0</v>
      </c>
      <c r="P15" s="6">
        <f t="shared" si="28"/>
        <v>0</v>
      </c>
      <c r="Q15" s="6">
        <f t="shared" si="29"/>
        <v>0</v>
      </c>
      <c r="R15" s="2">
        <f t="shared" si="30"/>
        <v>0</v>
      </c>
      <c r="S15">
        <v>0</v>
      </c>
      <c r="T15" t="e">
        <f t="shared" si="31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26"/>
        <v>0</v>
      </c>
      <c r="O16" s="6">
        <f t="shared" si="27"/>
        <v>0</v>
      </c>
      <c r="P16" s="6">
        <f t="shared" si="28"/>
        <v>0</v>
      </c>
      <c r="Q16" s="6">
        <f t="shared" si="29"/>
        <v>0</v>
      </c>
      <c r="R16" s="2">
        <f t="shared" si="30"/>
        <v>0</v>
      </c>
      <c r="S16">
        <v>0</v>
      </c>
      <c r="T16" t="e">
        <f t="shared" si="31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26"/>
        <v>0</v>
      </c>
      <c r="O17" s="6">
        <f t="shared" si="27"/>
        <v>0</v>
      </c>
      <c r="P17" s="6">
        <f t="shared" si="28"/>
        <v>0</v>
      </c>
      <c r="Q17" s="6">
        <f t="shared" si="29"/>
        <v>0</v>
      </c>
      <c r="R17" s="2">
        <f t="shared" si="30"/>
        <v>0</v>
      </c>
      <c r="S17">
        <v>0</v>
      </c>
      <c r="T17" t="e">
        <f t="shared" si="31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26"/>
        <v>0</v>
      </c>
      <c r="O18" s="6">
        <f t="shared" si="27"/>
        <v>0</v>
      </c>
      <c r="P18" s="6">
        <f t="shared" si="28"/>
        <v>0</v>
      </c>
      <c r="Q18" s="6">
        <f t="shared" si="29"/>
        <v>0</v>
      </c>
      <c r="R18" s="2">
        <f t="shared" si="30"/>
        <v>0</v>
      </c>
      <c r="S18">
        <v>0</v>
      </c>
      <c r="T18" t="e">
        <f t="shared" si="31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C21" s="10"/>
      <c r="D21" s="10"/>
      <c r="E21" s="10"/>
      <c r="F21" s="10"/>
      <c r="M21">
        <f>900*115%</f>
        <v>1035</v>
      </c>
    </row>
    <row r="22" spans="1:30" x14ac:dyDescent="0.25">
      <c r="C22" s="10"/>
      <c r="D22" s="10"/>
      <c r="E22" s="10"/>
      <c r="F22" s="10"/>
    </row>
    <row r="23" spans="1:30" x14ac:dyDescent="0.25">
      <c r="C23" s="10"/>
      <c r="D23" s="10"/>
      <c r="E23" s="10"/>
      <c r="F23" s="10"/>
    </row>
    <row r="24" spans="1:30" x14ac:dyDescent="0.25">
      <c r="C24" s="11"/>
      <c r="D24" s="10"/>
      <c r="E24" s="10"/>
      <c r="F24" s="11"/>
    </row>
    <row r="25" spans="1:30" x14ac:dyDescent="0.25">
      <c r="H25" s="7"/>
      <c r="I25" s="9"/>
      <c r="J25" s="7"/>
      <c r="K25" s="7"/>
    </row>
    <row r="26" spans="1:30" x14ac:dyDescent="0.25">
      <c r="C26" s="12"/>
      <c r="D26" s="12"/>
      <c r="E26" s="12"/>
      <c r="F26" s="12"/>
      <c r="H26" s="7"/>
      <c r="I26" s="7"/>
      <c r="J26" s="7"/>
      <c r="K26" s="7"/>
    </row>
    <row r="27" spans="1:30" x14ac:dyDescent="0.25">
      <c r="C27" s="12"/>
      <c r="D27" s="12"/>
      <c r="E27" s="12"/>
      <c r="F27" s="12"/>
      <c r="H27" s="7"/>
      <c r="I27" s="7"/>
      <c r="J27" s="7"/>
      <c r="K27" s="7"/>
    </row>
    <row r="28" spans="1:30" ht="16.5" x14ac:dyDescent="0.3">
      <c r="C28" s="12"/>
      <c r="D28" s="12"/>
      <c r="E28" s="12"/>
      <c r="F28" s="12"/>
      <c r="H28" s="7"/>
      <c r="I28" s="8"/>
      <c r="J28" s="7"/>
      <c r="K28" s="7"/>
    </row>
    <row r="29" spans="1:30" x14ac:dyDescent="0.25">
      <c r="C29" s="13"/>
      <c r="D29" s="13"/>
      <c r="E29" s="13"/>
      <c r="F29" s="13"/>
    </row>
    <row r="64" spans="2:2" x14ac:dyDescent="0.25">
      <c r="B64">
        <f>2172500/10000</f>
        <v>217.25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4"/>
  <sheetViews>
    <sheetView workbookViewId="0">
      <selection activeCell="B2" sqref="B2"/>
    </sheetView>
  </sheetViews>
  <sheetFormatPr defaultRowHeight="15" x14ac:dyDescent="0.25"/>
  <sheetData>
    <row r="4" spans="5:5" x14ac:dyDescent="0.25">
      <c r="E4" t="s">
        <v>17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J42" sqref="J4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2023-11-16T12:03:24Z</dcterms:modified>
</cp:coreProperties>
</file>