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Kambare Chemicals\12.12.23 - final\"/>
    </mc:Choice>
  </mc:AlternateContent>
  <xr:revisionPtr revIDLastSave="0" documentId="13_ncr:1_{B475D4DD-BE54-4862-9C29-FB995AF9832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lot - Kamabare" sheetId="1" r:id="rId1"/>
    <sheet name="Kothari - Lease plot" sheetId="3" r:id="rId2"/>
    <sheet name="Kothari - Palgahr1" sheetId="7" r:id="rId3"/>
    <sheet name="P&amp;M - Kambare" sheetId="4" state="hidden" r:id="rId4"/>
    <sheet name="P&amp;M - Kothari" sheetId="5" state="hidden" r:id="rId5"/>
    <sheet name="PM - Kothari - Metal" sheetId="6" state="hidden" r:id="rId6"/>
  </sheets>
  <calcPr calcId="191029"/>
</workbook>
</file>

<file path=xl/calcChain.xml><?xml version="1.0" encoding="utf-8"?>
<calcChain xmlns="http://schemas.openxmlformats.org/spreadsheetml/2006/main">
  <c r="N2" i="3" l="1"/>
  <c r="M2" i="3"/>
  <c r="K67" i="1" l="1"/>
  <c r="J67" i="1"/>
  <c r="K69" i="1"/>
  <c r="J69" i="1"/>
  <c r="I69" i="1"/>
  <c r="K66" i="1"/>
  <c r="K68" i="1"/>
  <c r="K65" i="1"/>
  <c r="J66" i="1"/>
  <c r="J68" i="1"/>
  <c r="J65" i="1"/>
  <c r="C36" i="1"/>
  <c r="J88" i="7" l="1"/>
  <c r="J87" i="7"/>
  <c r="J85" i="7"/>
  <c r="J84" i="7"/>
  <c r="J82" i="7"/>
  <c r="E75" i="7"/>
  <c r="D74" i="7"/>
  <c r="F74" i="7" s="1"/>
  <c r="F73" i="7"/>
  <c r="D72" i="7"/>
  <c r="D71" i="7"/>
  <c r="F71" i="7" s="1"/>
  <c r="J70" i="7"/>
  <c r="D66" i="7"/>
  <c r="J65" i="7"/>
  <c r="D64" i="7"/>
  <c r="J63" i="7"/>
  <c r="C27" i="7"/>
  <c r="M26" i="7"/>
  <c r="H26" i="7"/>
  <c r="I26" i="7" s="1"/>
  <c r="J26" i="7" s="1"/>
  <c r="K26" i="7" s="1"/>
  <c r="L26" i="7" s="1"/>
  <c r="M25" i="7"/>
  <c r="H25" i="7"/>
  <c r="I25" i="7" s="1"/>
  <c r="J25" i="7" s="1"/>
  <c r="K25" i="7" s="1"/>
  <c r="L25" i="7" s="1"/>
  <c r="M24" i="7"/>
  <c r="H24" i="7"/>
  <c r="I24" i="7" s="1"/>
  <c r="J24" i="7" s="1"/>
  <c r="K24" i="7" s="1"/>
  <c r="L24" i="7" s="1"/>
  <c r="M23" i="7"/>
  <c r="H23" i="7"/>
  <c r="I23" i="7" s="1"/>
  <c r="J23" i="7" s="1"/>
  <c r="K23" i="7" s="1"/>
  <c r="L23" i="7" s="1"/>
  <c r="N23" i="7" s="1"/>
  <c r="M22" i="7"/>
  <c r="H22" i="7"/>
  <c r="I22" i="7" s="1"/>
  <c r="J22" i="7" s="1"/>
  <c r="K22" i="7" s="1"/>
  <c r="L22" i="7" s="1"/>
  <c r="M21" i="7"/>
  <c r="H21" i="7"/>
  <c r="I21" i="7" s="1"/>
  <c r="J21" i="7" s="1"/>
  <c r="K21" i="7" s="1"/>
  <c r="L21" i="7" s="1"/>
  <c r="N21" i="7" s="1"/>
  <c r="M20" i="7"/>
  <c r="H20" i="7"/>
  <c r="I20" i="7" s="1"/>
  <c r="J20" i="7" s="1"/>
  <c r="K20" i="7" s="1"/>
  <c r="L20" i="7" s="1"/>
  <c r="M19" i="7"/>
  <c r="H19" i="7"/>
  <c r="I19" i="7" s="1"/>
  <c r="J19" i="7" s="1"/>
  <c r="K19" i="7" s="1"/>
  <c r="L19" i="7" s="1"/>
  <c r="M18" i="7"/>
  <c r="H18" i="7"/>
  <c r="I18" i="7" s="1"/>
  <c r="J18" i="7" s="1"/>
  <c r="K18" i="7" s="1"/>
  <c r="L18" i="7" s="1"/>
  <c r="M17" i="7"/>
  <c r="H17" i="7"/>
  <c r="I17" i="7" s="1"/>
  <c r="J17" i="7" s="1"/>
  <c r="K17" i="7" s="1"/>
  <c r="L17" i="7" s="1"/>
  <c r="N17" i="7" s="1"/>
  <c r="M16" i="7"/>
  <c r="H16" i="7"/>
  <c r="I16" i="7" s="1"/>
  <c r="J16" i="7" s="1"/>
  <c r="K16" i="7" s="1"/>
  <c r="L16" i="7" s="1"/>
  <c r="M15" i="7"/>
  <c r="H15" i="7"/>
  <c r="I15" i="7" s="1"/>
  <c r="J15" i="7" s="1"/>
  <c r="K15" i="7" s="1"/>
  <c r="L15" i="7" s="1"/>
  <c r="M14" i="7"/>
  <c r="H14" i="7"/>
  <c r="I14" i="7" s="1"/>
  <c r="J14" i="7" s="1"/>
  <c r="K14" i="7" s="1"/>
  <c r="L14" i="7" s="1"/>
  <c r="M13" i="7"/>
  <c r="H13" i="7"/>
  <c r="I13" i="7" s="1"/>
  <c r="J13" i="7" s="1"/>
  <c r="K13" i="7" s="1"/>
  <c r="L13" i="7" s="1"/>
  <c r="N13" i="7" s="1"/>
  <c r="M11" i="7"/>
  <c r="H11" i="7"/>
  <c r="I11" i="7" s="1"/>
  <c r="J11" i="7" s="1"/>
  <c r="K11" i="7" s="1"/>
  <c r="L11" i="7" s="1"/>
  <c r="N11" i="7" s="1"/>
  <c r="M10" i="7"/>
  <c r="H10" i="7"/>
  <c r="I10" i="7" s="1"/>
  <c r="J10" i="7" s="1"/>
  <c r="K10" i="7" s="1"/>
  <c r="L10" i="7" s="1"/>
  <c r="M9" i="7"/>
  <c r="H9" i="7"/>
  <c r="I9" i="7" s="1"/>
  <c r="J9" i="7" s="1"/>
  <c r="K9" i="7" s="1"/>
  <c r="L9" i="7" s="1"/>
  <c r="N9" i="7" s="1"/>
  <c r="M8" i="7"/>
  <c r="H8" i="7"/>
  <c r="I8" i="7" s="1"/>
  <c r="J8" i="7" s="1"/>
  <c r="K8" i="7" s="1"/>
  <c r="L8" i="7" s="1"/>
  <c r="M7" i="7"/>
  <c r="H7" i="7"/>
  <c r="I7" i="7" s="1"/>
  <c r="J7" i="7" s="1"/>
  <c r="K7" i="7" s="1"/>
  <c r="L7" i="7" s="1"/>
  <c r="C4" i="7"/>
  <c r="M27" i="7" l="1"/>
  <c r="D75" i="7"/>
  <c r="N15" i="7"/>
  <c r="J71" i="7"/>
  <c r="J72" i="7" s="1"/>
  <c r="J73" i="7" s="1"/>
  <c r="J89" i="7"/>
  <c r="J90" i="7" s="1"/>
  <c r="J91" i="7" s="1"/>
  <c r="N19" i="7"/>
  <c r="N10" i="7"/>
  <c r="N14" i="7"/>
  <c r="N18" i="7"/>
  <c r="N22" i="7"/>
  <c r="L27" i="7"/>
  <c r="J2" i="7" s="1"/>
  <c r="L2" i="7" s="1"/>
  <c r="N7" i="7"/>
  <c r="N8" i="7"/>
  <c r="N16" i="7"/>
  <c r="N20" i="7"/>
  <c r="N24" i="7"/>
  <c r="F75" i="7"/>
  <c r="C77" i="7" s="1"/>
  <c r="F72" i="7"/>
  <c r="C28" i="4"/>
  <c r="J92" i="7" l="1"/>
  <c r="J74" i="7"/>
  <c r="N27" i="7"/>
  <c r="J4" i="7"/>
  <c r="J3" i="7"/>
  <c r="H79" i="3"/>
  <c r="H78" i="3"/>
  <c r="B53" i="3"/>
  <c r="H53" i="3"/>
  <c r="C23" i="1"/>
  <c r="L71" i="3"/>
  <c r="L76" i="3"/>
  <c r="J70" i="3"/>
  <c r="L70" i="3" s="1"/>
  <c r="J71" i="3"/>
  <c r="J72" i="3"/>
  <c r="L72" i="3" s="1"/>
  <c r="J73" i="3"/>
  <c r="L73" i="3" s="1"/>
  <c r="J74" i="3"/>
  <c r="L74" i="3" s="1"/>
  <c r="J75" i="3"/>
  <c r="L75" i="3" s="1"/>
  <c r="J76" i="3"/>
  <c r="J77" i="3"/>
  <c r="L77" i="3" s="1"/>
  <c r="J69" i="3"/>
  <c r="J63" i="3"/>
  <c r="J62" i="3"/>
  <c r="J60" i="3"/>
  <c r="D52" i="3"/>
  <c r="D47" i="3"/>
  <c r="D45" i="3"/>
  <c r="J52" i="3"/>
  <c r="J47" i="3"/>
  <c r="J45" i="3"/>
  <c r="M26" i="3"/>
  <c r="H26" i="3"/>
  <c r="I26" i="3" s="1"/>
  <c r="J26" i="3" s="1"/>
  <c r="K26" i="3" s="1"/>
  <c r="L26" i="3" s="1"/>
  <c r="M25" i="3"/>
  <c r="H25" i="3"/>
  <c r="I25" i="3" s="1"/>
  <c r="J25" i="3" s="1"/>
  <c r="K25" i="3" s="1"/>
  <c r="L25" i="3" s="1"/>
  <c r="M24" i="3"/>
  <c r="H24" i="3"/>
  <c r="I24" i="3" s="1"/>
  <c r="J24" i="3" s="1"/>
  <c r="K24" i="3" s="1"/>
  <c r="L24" i="3" s="1"/>
  <c r="M23" i="3"/>
  <c r="H23" i="3"/>
  <c r="I23" i="3" s="1"/>
  <c r="J23" i="3" s="1"/>
  <c r="K23" i="3" s="1"/>
  <c r="L23" i="3" s="1"/>
  <c r="M22" i="3"/>
  <c r="H22" i="3"/>
  <c r="I22" i="3" s="1"/>
  <c r="J22" i="3" s="1"/>
  <c r="K22" i="3" s="1"/>
  <c r="L22" i="3" s="1"/>
  <c r="M21" i="3"/>
  <c r="H21" i="3"/>
  <c r="I21" i="3" s="1"/>
  <c r="J21" i="3" s="1"/>
  <c r="K21" i="3" s="1"/>
  <c r="L21" i="3" s="1"/>
  <c r="M20" i="3"/>
  <c r="H20" i="3"/>
  <c r="I20" i="3" s="1"/>
  <c r="J20" i="3" s="1"/>
  <c r="K20" i="3" s="1"/>
  <c r="L20" i="3" s="1"/>
  <c r="M19" i="3"/>
  <c r="H19" i="3"/>
  <c r="I19" i="3" s="1"/>
  <c r="J19" i="3" s="1"/>
  <c r="K19" i="3" s="1"/>
  <c r="L19" i="3" s="1"/>
  <c r="M18" i="3"/>
  <c r="H18" i="3"/>
  <c r="I18" i="3" s="1"/>
  <c r="J18" i="3" s="1"/>
  <c r="K18" i="3" s="1"/>
  <c r="L18" i="3" s="1"/>
  <c r="M17" i="3"/>
  <c r="H17" i="3"/>
  <c r="I17" i="3" s="1"/>
  <c r="J17" i="3" s="1"/>
  <c r="K17" i="3" s="1"/>
  <c r="L17" i="3" s="1"/>
  <c r="M16" i="3"/>
  <c r="H16" i="3"/>
  <c r="I16" i="3" s="1"/>
  <c r="J16" i="3" s="1"/>
  <c r="K16" i="3" s="1"/>
  <c r="L16" i="3" s="1"/>
  <c r="M15" i="3"/>
  <c r="H15" i="3"/>
  <c r="I15" i="3" s="1"/>
  <c r="J15" i="3" s="1"/>
  <c r="K15" i="3" s="1"/>
  <c r="L15" i="3" s="1"/>
  <c r="M14" i="3"/>
  <c r="H14" i="3"/>
  <c r="I14" i="3" s="1"/>
  <c r="J14" i="3" s="1"/>
  <c r="K14" i="3" s="1"/>
  <c r="L14" i="3" s="1"/>
  <c r="M13" i="3"/>
  <c r="H13" i="3"/>
  <c r="I13" i="3" s="1"/>
  <c r="J13" i="3" s="1"/>
  <c r="K13" i="3" s="1"/>
  <c r="L13" i="3" s="1"/>
  <c r="M11" i="3"/>
  <c r="H11" i="3"/>
  <c r="I11" i="3" s="1"/>
  <c r="J11" i="3" s="1"/>
  <c r="K11" i="3" s="1"/>
  <c r="L11" i="3" s="1"/>
  <c r="M10" i="3"/>
  <c r="H10" i="3"/>
  <c r="I10" i="3" s="1"/>
  <c r="J10" i="3" s="1"/>
  <c r="K10" i="3" s="1"/>
  <c r="L10" i="3" s="1"/>
  <c r="M9" i="3"/>
  <c r="H9" i="3"/>
  <c r="I9" i="3" s="1"/>
  <c r="J9" i="3" s="1"/>
  <c r="K9" i="3" s="1"/>
  <c r="L9" i="3" s="1"/>
  <c r="H8" i="3"/>
  <c r="I8" i="3" s="1"/>
  <c r="M8" i="3"/>
  <c r="M7" i="3"/>
  <c r="H7" i="3"/>
  <c r="I7" i="3" s="1"/>
  <c r="J7" i="3" s="1"/>
  <c r="K7" i="3" s="1"/>
  <c r="L7" i="3" s="1"/>
  <c r="C4" i="3"/>
  <c r="J78" i="3" l="1"/>
  <c r="J53" i="3"/>
  <c r="L69" i="3"/>
  <c r="L78" i="3" s="1"/>
  <c r="F74" i="3" s="1"/>
  <c r="F75" i="3" s="1"/>
  <c r="F76" i="3" s="1"/>
  <c r="J8" i="3"/>
  <c r="K8" i="3" s="1"/>
  <c r="L8" i="3" s="1"/>
  <c r="N20" i="3"/>
  <c r="N14" i="3"/>
  <c r="N13" i="3"/>
  <c r="N16" i="3"/>
  <c r="N24" i="3"/>
  <c r="J54" i="3"/>
  <c r="J56" i="3" s="1"/>
  <c r="N9" i="3"/>
  <c r="N17" i="3"/>
  <c r="N21" i="3"/>
  <c r="N18" i="3"/>
  <c r="N22" i="3"/>
  <c r="D53" i="3"/>
  <c r="D54" i="3" s="1"/>
  <c r="N10" i="3"/>
  <c r="M27" i="3"/>
  <c r="N7" i="3"/>
  <c r="J55" i="3"/>
  <c r="N11" i="3"/>
  <c r="N15" i="3"/>
  <c r="N19" i="3"/>
  <c r="N23" i="3"/>
  <c r="L27" i="3" l="1"/>
  <c r="J2" i="3" s="1"/>
  <c r="L2" i="3" s="1"/>
  <c r="D56" i="3"/>
  <c r="D55" i="3"/>
  <c r="N8" i="3"/>
  <c r="N27" i="3" s="1"/>
  <c r="J4" i="3" l="1"/>
  <c r="J3" i="3"/>
  <c r="J51" i="1"/>
  <c r="J49" i="1"/>
  <c r="J58" i="1" l="1"/>
  <c r="J60" i="1"/>
  <c r="J59" i="1"/>
  <c r="H9" i="1"/>
  <c r="I9" i="1" s="1"/>
  <c r="J9" i="1" s="1"/>
  <c r="K9" i="1" s="1"/>
  <c r="L9" i="1" s="1"/>
  <c r="M9" i="1"/>
  <c r="N9" i="1" l="1"/>
  <c r="M22" i="1" l="1"/>
  <c r="H22" i="1"/>
  <c r="I22" i="1" s="1"/>
  <c r="J22" i="1" s="1"/>
  <c r="K22" i="1" s="1"/>
  <c r="L22" i="1" s="1"/>
  <c r="N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/>
  <c r="H14" i="1"/>
  <c r="I14" i="1" s="1"/>
  <c r="J14" i="1" s="1"/>
  <c r="K14" i="1" s="1"/>
  <c r="L14" i="1" s="1"/>
  <c r="M13" i="1"/>
  <c r="H13" i="1"/>
  <c r="I13" i="1" s="1"/>
  <c r="J13" i="1" s="1"/>
  <c r="K13" i="1" s="1"/>
  <c r="L13" i="1" s="1"/>
  <c r="M12" i="1"/>
  <c r="H12" i="1"/>
  <c r="I12" i="1" s="1"/>
  <c r="J12" i="1" s="1"/>
  <c r="K12" i="1" s="1"/>
  <c r="L12" i="1" s="1"/>
  <c r="N12" i="1" l="1"/>
  <c r="N13" i="1"/>
  <c r="N14" i="1"/>
  <c r="N15" i="1"/>
  <c r="N16" i="1"/>
  <c r="N17" i="1"/>
  <c r="N18" i="1"/>
  <c r="N19" i="1"/>
  <c r="N20" i="1"/>
  <c r="M11" i="1" l="1"/>
  <c r="M10" i="1"/>
  <c r="M8" i="1"/>
  <c r="M7" i="1"/>
  <c r="C4" i="1"/>
  <c r="H7" i="1"/>
  <c r="I7" i="1" s="1"/>
  <c r="M23" i="1" l="1"/>
  <c r="H11" i="1"/>
  <c r="H10" i="1"/>
  <c r="H8" i="1"/>
  <c r="I11" i="1" l="1"/>
  <c r="J11" i="1" s="1"/>
  <c r="K11" i="1" s="1"/>
  <c r="L11" i="1" s="1"/>
  <c r="N11" i="1" s="1"/>
  <c r="I10" i="1"/>
  <c r="J10" i="1" s="1"/>
  <c r="K10" i="1" s="1"/>
  <c r="L10" i="1" s="1"/>
  <c r="N10" i="1" s="1"/>
  <c r="I8" i="1"/>
  <c r="J8" i="1" s="1"/>
  <c r="K8" i="1" s="1"/>
  <c r="L8" i="1" s="1"/>
  <c r="N8" i="1" s="1"/>
  <c r="J7" i="1"/>
  <c r="K7" i="1" s="1"/>
  <c r="L7" i="1" s="1"/>
  <c r="N7" i="1" l="1"/>
  <c r="L23" i="1"/>
  <c r="C37" i="1" s="1"/>
  <c r="C39" i="1" s="1"/>
  <c r="N23" i="1"/>
  <c r="J2" i="1"/>
  <c r="J3" i="1" l="1"/>
  <c r="L2" i="1"/>
  <c r="J4" i="1"/>
</calcChain>
</file>

<file path=xl/sharedStrings.xml><?xml version="1.0" encoding="utf-8"?>
<sst xmlns="http://schemas.openxmlformats.org/spreadsheetml/2006/main" count="299" uniqueCount="150">
  <si>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</si>
  <si>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</si>
  <si>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</si>
  <si>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</si>
  <si>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</si>
  <si>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</si>
  <si>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</si>
  <si>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</si>
  <si>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</si>
  <si>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</si>
  <si>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land area</t>
  </si>
  <si>
    <t>Land Value</t>
  </si>
  <si>
    <t>Structure Value</t>
  </si>
  <si>
    <t>Final Depreciated Rate to be considered</t>
  </si>
  <si>
    <t>Final Depreciated Value to be considered</t>
  </si>
  <si>
    <t xml:space="preserve"> Value</t>
  </si>
  <si>
    <t>Depreciation</t>
  </si>
  <si>
    <t>FMV</t>
  </si>
  <si>
    <t>Plot</t>
  </si>
  <si>
    <t>Structure</t>
  </si>
  <si>
    <t>sq. ft.</t>
  </si>
  <si>
    <t>Land dev</t>
  </si>
  <si>
    <t>IV</t>
  </si>
  <si>
    <t>Built Up Area In             Sq. ft</t>
  </si>
  <si>
    <t xml:space="preserve">Main shed </t>
  </si>
  <si>
    <t>Mezzanine Floor</t>
  </si>
  <si>
    <t>Store</t>
  </si>
  <si>
    <t>Shed</t>
  </si>
  <si>
    <t>Staff - I rooms</t>
  </si>
  <si>
    <t>Staff - II rooms</t>
  </si>
  <si>
    <t>rsv-85%</t>
  </si>
  <si>
    <t>dsv-70%</t>
  </si>
  <si>
    <t>Previous Valuation Report - Aher - 11.09.2018</t>
  </si>
  <si>
    <t>Building</t>
  </si>
  <si>
    <t>RSV - 90%</t>
  </si>
  <si>
    <t>DSV - 85%</t>
  </si>
  <si>
    <t>RCC working area</t>
  </si>
  <si>
    <t>Storage</t>
  </si>
  <si>
    <t>Lean to shed - I</t>
  </si>
  <si>
    <t>Lean to shed - II</t>
  </si>
  <si>
    <t>Lean to shed - III</t>
  </si>
  <si>
    <t>Previous Valuation Report - S D Deshpande - 20.05.2020</t>
  </si>
  <si>
    <t>Factory shed</t>
  </si>
  <si>
    <t>RCC bldg</t>
  </si>
  <si>
    <t>Total</t>
  </si>
  <si>
    <t>DSV - 80%</t>
  </si>
  <si>
    <t>Previous Valuation Report - Archinova - 19.02.2019</t>
  </si>
  <si>
    <t>Previous Valuation Report - Pravin Kulkarni - 16.01.2017</t>
  </si>
  <si>
    <t xml:space="preserve">Building </t>
  </si>
  <si>
    <t>smt</t>
  </si>
  <si>
    <t>rate</t>
  </si>
  <si>
    <t>replacement value</t>
  </si>
  <si>
    <t>depre</t>
  </si>
  <si>
    <t>depr, value</t>
  </si>
  <si>
    <t>Refinery and rotary shed</t>
  </si>
  <si>
    <t>Office bldg</t>
  </si>
  <si>
    <t>Ground</t>
  </si>
  <si>
    <t>first</t>
  </si>
  <si>
    <t>DG room</t>
  </si>
  <si>
    <t>blast furnace area</t>
  </si>
  <si>
    <t>scrap yard</t>
  </si>
  <si>
    <t>pollution control shed</t>
  </si>
  <si>
    <t>security room and scrap room</t>
  </si>
  <si>
    <t>TOTAL</t>
  </si>
  <si>
    <t>rsV - 80%</t>
  </si>
  <si>
    <t>90% of rsv</t>
  </si>
  <si>
    <t>iv</t>
  </si>
  <si>
    <t>86 lakhs</t>
  </si>
  <si>
    <t>.</t>
  </si>
  <si>
    <t xml:space="preserve">Sr. No. </t>
  </si>
  <si>
    <t xml:space="preserve">Description </t>
  </si>
  <si>
    <t>Value (Rs.)</t>
  </si>
  <si>
    <t>Utilities</t>
  </si>
  <si>
    <t>i</t>
  </si>
  <si>
    <t>Compressor and Compressed Air Supply System</t>
  </si>
  <si>
    <t>ii</t>
  </si>
  <si>
    <t>Fuel Oil Storage &amp; Supply System</t>
  </si>
  <si>
    <t>iii</t>
  </si>
  <si>
    <t>Weighing Scale</t>
  </si>
  <si>
    <t>Machineries required for maintenance</t>
  </si>
  <si>
    <t>Barton's Pot Type Oxidizer</t>
  </si>
  <si>
    <t>Melting Pot</t>
  </si>
  <si>
    <t>Reaction Pot</t>
  </si>
  <si>
    <t>Pneumatic &amp; Solid / Solid seperatuib system</t>
  </si>
  <si>
    <t>Air Pollution Control System</t>
  </si>
  <si>
    <t>v</t>
  </si>
  <si>
    <t>Heating System</t>
  </si>
  <si>
    <t>Intermediate Storage &amp; Handling System</t>
  </si>
  <si>
    <t>Rotary Air Locker</t>
  </si>
  <si>
    <t>Screw Conveyor</t>
  </si>
  <si>
    <t>Bucket Elevator</t>
  </si>
  <si>
    <t>Bin Activator</t>
  </si>
  <si>
    <t>Storage Silo</t>
  </si>
  <si>
    <t>Calcinator</t>
  </si>
  <si>
    <t>Discharge &amp; Collection System</t>
  </si>
  <si>
    <t>Pulverize</t>
  </si>
  <si>
    <t>E.O.T. Crane</t>
  </si>
  <si>
    <t>Laboratory Equipments</t>
  </si>
  <si>
    <t>Electrification</t>
  </si>
  <si>
    <t>----------- scale</t>
  </si>
  <si>
    <t>Refinery - I</t>
  </si>
  <si>
    <t>Refinery - II</t>
  </si>
  <si>
    <t>EOT Crain</t>
  </si>
  <si>
    <t>Furnace</t>
  </si>
  <si>
    <t>Rotary Furnace</t>
  </si>
  <si>
    <t>Chimney - MS. - 450 ----------------------</t>
  </si>
  <si>
    <t>------------------ Machine</t>
  </si>
  <si>
    <t>D. G. Set</t>
  </si>
  <si>
    <t>Oil Tank</t>
  </si>
  <si>
    <t>Kothari</t>
  </si>
  <si>
    <t>Kambare</t>
  </si>
  <si>
    <t>Kothari Metal &amp; Alloys</t>
  </si>
  <si>
    <t>Furance</t>
  </si>
  <si>
    <t>Manual Weight - 1000 kg.</t>
  </si>
  <si>
    <t xml:space="preserve">BOT Crain </t>
  </si>
  <si>
    <t>Loose Fibre pipes and tanks</t>
  </si>
  <si>
    <t>RCC building</t>
  </si>
  <si>
    <t>storage</t>
  </si>
  <si>
    <t>Load bearing shed</t>
  </si>
  <si>
    <t>Previous Valuation Report - Archinova- 08.02.2019</t>
  </si>
  <si>
    <t>Previous Valuation Report - Pravin Kulkarni - 12.01.2017</t>
  </si>
  <si>
    <t>Plot No. 4</t>
  </si>
  <si>
    <t>area (sqm)</t>
  </si>
  <si>
    <t>(Rate)</t>
  </si>
  <si>
    <t>Replacement cost</t>
  </si>
  <si>
    <t xml:space="preserve">Depreciation </t>
  </si>
  <si>
    <t xml:space="preserve">Dep. Value </t>
  </si>
  <si>
    <t>Plot No. 5</t>
  </si>
  <si>
    <t>Servant &amp; Store</t>
  </si>
  <si>
    <t xml:space="preserve">Land development </t>
  </si>
  <si>
    <t xml:space="preserve">Particulars </t>
  </si>
  <si>
    <r>
      <t>Fair Market Value 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>)</t>
    </r>
  </si>
  <si>
    <r>
      <t>Realizable Value 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>)</t>
    </r>
  </si>
  <si>
    <r>
      <t>Distress Sale Value (</t>
    </r>
    <r>
      <rPr>
        <b/>
        <sz val="11"/>
        <color theme="1"/>
        <rFont val="Rupee Foradian"/>
        <family val="2"/>
      </rPr>
      <t>`</t>
    </r>
    <r>
      <rPr>
        <sz val="11"/>
        <color theme="1"/>
        <rFont val="Arial Narrow"/>
        <family val="2"/>
      </rPr>
      <t>)</t>
    </r>
  </si>
  <si>
    <t xml:space="preserve">A) Value of Land </t>
  </si>
  <si>
    <t xml:space="preserve">B) Value of Structure </t>
  </si>
  <si>
    <t>Total Value of Land and Building</t>
  </si>
  <si>
    <t xml:space="preserve">Value of Plant &amp; Machinery </t>
  </si>
  <si>
    <t xml:space="preserve">Grand VALUE OF LAND AND BUILDING, AND PLANT AND MACHINERY </t>
  </si>
  <si>
    <t>land - 2500/-</t>
  </si>
  <si>
    <t>Previuos  Report - Vastukala - 2021</t>
  </si>
  <si>
    <r>
      <t>Fair Market Value  (</t>
    </r>
    <r>
      <rPr>
        <b/>
        <sz val="10"/>
        <color theme="1"/>
        <rFont val="Rupee Foradian"/>
        <family val="2"/>
      </rPr>
      <t>`</t>
    </r>
    <r>
      <rPr>
        <b/>
        <sz val="10"/>
        <color theme="1"/>
        <rFont val="Arial Narrow"/>
        <family val="2"/>
      </rPr>
      <t>)</t>
    </r>
  </si>
  <si>
    <r>
      <t>Realizable Value (</t>
    </r>
    <r>
      <rPr>
        <b/>
        <sz val="10"/>
        <color theme="1"/>
        <rFont val="Rupee Foradian"/>
        <family val="2"/>
      </rPr>
      <t>`</t>
    </r>
    <r>
      <rPr>
        <b/>
        <sz val="10"/>
        <color theme="1"/>
        <rFont val="Arial Narrow"/>
        <family val="2"/>
      </rPr>
      <t>)</t>
    </r>
  </si>
  <si>
    <r>
      <t>Distress Sale Value (</t>
    </r>
    <r>
      <rPr>
        <b/>
        <sz val="10"/>
        <color theme="1"/>
        <rFont val="Rupee Foradian"/>
        <family val="2"/>
      </rPr>
      <t>`</t>
    </r>
    <r>
      <rPr>
        <sz val="10"/>
        <color theme="1"/>
        <rFont val="Arial Narrow"/>
        <family val="2"/>
      </rPr>
      <t>)</t>
    </r>
  </si>
  <si>
    <t>previous report - vastukala - 2021</t>
  </si>
  <si>
    <t>LB</t>
  </si>
  <si>
    <t>PM</t>
  </si>
  <si>
    <t>Previous report - 2021 - vastukala</t>
  </si>
  <si>
    <t>total</t>
  </si>
  <si>
    <t>land - 9500/-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</si>
</sst>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u/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name val="Arial Narrow"/>
      <family val="2"/>
    </font>
    <font>
      <b/>
      <u/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"/>
      <color theme="1"/>
      <name val="Rupee Foradian"/>
      <family val="2"/>
    </font>
    <font>
      <sz val="10"/>
      <color theme="1"/>
      <name val="Arial Narrow"/>
      <family val="2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4" fontId="9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4" fontId="1" fillId="0" borderId="8" xfId="0" applyNumberFormat="1" applyFont="1" applyBorder="1" applyAlignment="1">
      <alignment horizontal="right" vertical="top" wrapText="1"/>
    </xf>
    <xf numFmtId="4" fontId="7" fillId="2" borderId="0" xfId="0" applyNumberFormat="1" applyFont="1" applyFill="1" applyBorder="1" applyAlignment="1">
      <alignment vertical="top"/>
    </xf>
    <xf numFmtId="164" fontId="3" fillId="0" borderId="0" xfId="1" applyFont="1"/>
    <xf numFmtId="0" fontId="6" fillId="0" borderId="0" xfId="0" applyFont="1" applyBorder="1" applyAlignment="1">
      <alignment vertical="top"/>
    </xf>
    <xf numFmtId="4" fontId="3" fillId="3" borderId="0" xfId="0" applyNumberFormat="1" applyFont="1" applyFill="1"/>
    <xf numFmtId="4" fontId="8" fillId="3" borderId="0" xfId="0" applyNumberFormat="1" applyFont="1" applyFill="1"/>
    <xf numFmtId="0" fontId="1" fillId="3" borderId="0" xfId="0" applyFont="1" applyFill="1"/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4" fontId="3" fillId="2" borderId="1" xfId="0" applyNumberFormat="1" applyFont="1" applyFill="1" applyBorder="1"/>
    <xf numFmtId="4" fontId="8" fillId="2" borderId="1" xfId="0" applyNumberFormat="1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4" fontId="1" fillId="2" borderId="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4" fontId="12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164" fontId="1" fillId="0" borderId="0" xfId="0" applyNumberFormat="1" applyFont="1"/>
    <xf numFmtId="0" fontId="7" fillId="0" borderId="6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4" fontId="7" fillId="0" borderId="0" xfId="0" applyNumberFormat="1" applyFont="1"/>
    <xf numFmtId="0" fontId="7" fillId="0" borderId="0" xfId="0" applyFont="1" applyBorder="1" applyAlignment="1">
      <alignment vertical="top"/>
    </xf>
    <xf numFmtId="164" fontId="3" fillId="0" borderId="0" xfId="0" applyNumberFormat="1" applyFont="1"/>
    <xf numFmtId="4" fontId="12" fillId="0" borderId="0" xfId="0" applyNumberFormat="1" applyFont="1" applyBorder="1" applyAlignment="1">
      <alignment vertical="top"/>
    </xf>
    <xf numFmtId="4" fontId="7" fillId="4" borderId="1" xfId="0" applyNumberFormat="1" applyFont="1" applyFill="1" applyBorder="1" applyAlignment="1">
      <alignment vertical="top"/>
    </xf>
    <xf numFmtId="4" fontId="7" fillId="4" borderId="0" xfId="0" applyNumberFormat="1" applyFont="1" applyFill="1" applyBorder="1" applyAlignment="1">
      <alignment vertical="top"/>
    </xf>
    <xf numFmtId="0" fontId="3" fillId="4" borderId="0" xfId="0" applyFont="1" applyFill="1" applyBorder="1" applyAlignment="1">
      <alignment vertical="top"/>
    </xf>
    <xf numFmtId="0" fontId="1" fillId="4" borderId="0" xfId="0" applyFont="1" applyFill="1"/>
    <xf numFmtId="0" fontId="12" fillId="4" borderId="1" xfId="0" applyFont="1" applyFill="1" applyBorder="1" applyAlignment="1">
      <alignment vertical="top"/>
    </xf>
    <xf numFmtId="0" fontId="7" fillId="4" borderId="1" xfId="0" applyFont="1" applyFill="1" applyBorder="1" applyAlignment="1">
      <alignment vertical="top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13" fillId="4" borderId="14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/>
    </xf>
    <xf numFmtId="0" fontId="9" fillId="4" borderId="15" xfId="0" applyFont="1" applyFill="1" applyBorder="1" applyAlignment="1">
      <alignment horizontal="right" vertical="center"/>
    </xf>
    <xf numFmtId="0" fontId="14" fillId="4" borderId="15" xfId="0" applyFont="1" applyFill="1" applyBorder="1" applyAlignment="1">
      <alignment horizontal="right" vertical="center"/>
    </xf>
    <xf numFmtId="4" fontId="12" fillId="4" borderId="1" xfId="0" applyNumberFormat="1" applyFont="1" applyFill="1" applyBorder="1"/>
    <xf numFmtId="165" fontId="12" fillId="4" borderId="1" xfId="0" applyNumberFormat="1" applyFont="1" applyFill="1" applyBorder="1"/>
    <xf numFmtId="0" fontId="3" fillId="4" borderId="0" xfId="0" applyFont="1" applyFill="1"/>
    <xf numFmtId="4" fontId="8" fillId="4" borderId="1" xfId="0" applyNumberFormat="1" applyFont="1" applyFill="1" applyBorder="1"/>
    <xf numFmtId="4" fontId="3" fillId="4" borderId="1" xfId="0" applyNumberFormat="1" applyFont="1" applyFill="1" applyBorder="1"/>
    <xf numFmtId="0" fontId="3" fillId="4" borderId="1" xfId="0" applyFont="1" applyFill="1" applyBorder="1"/>
    <xf numFmtId="0" fontId="3" fillId="4" borderId="0" xfId="0" applyFont="1" applyFill="1" applyBorder="1"/>
    <xf numFmtId="0" fontId="6" fillId="0" borderId="0" xfId="0" applyFont="1"/>
    <xf numFmtId="4" fontId="1" fillId="0" borderId="0" xfId="0" applyNumberFormat="1" applyFont="1"/>
    <xf numFmtId="4" fontId="14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/>
    <xf numFmtId="4" fontId="12" fillId="2" borderId="1" xfId="0" applyNumberFormat="1" applyFont="1" applyFill="1" applyBorder="1"/>
    <xf numFmtId="0" fontId="7" fillId="2" borderId="1" xfId="0" applyFont="1" applyFill="1" applyBorder="1"/>
    <xf numFmtId="0" fontId="1" fillId="0" borderId="1" xfId="0" applyFont="1" applyBorder="1"/>
    <xf numFmtId="0" fontId="3" fillId="0" borderId="1" xfId="0" applyFont="1" applyBorder="1"/>
    <xf numFmtId="0" fontId="12" fillId="0" borderId="1" xfId="0" applyFont="1" applyBorder="1"/>
    <xf numFmtId="4" fontId="12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/>
    <xf numFmtId="0" fontId="9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4" fontId="14" fillId="0" borderId="1" xfId="0" applyNumberFormat="1" applyFont="1" applyBorder="1" applyAlignment="1">
      <alignment horizontal="right" wrapText="1"/>
    </xf>
    <xf numFmtId="0" fontId="14" fillId="2" borderId="1" xfId="0" applyFont="1" applyFill="1" applyBorder="1" applyAlignment="1">
      <alignment vertical="center"/>
    </xf>
    <xf numFmtId="0" fontId="8" fillId="0" borderId="0" xfId="0" applyFont="1" applyBorder="1"/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/>
    <xf numFmtId="0" fontId="0" fillId="0" borderId="1" xfId="0" applyBorder="1"/>
    <xf numFmtId="0" fontId="17" fillId="0" borderId="1" xfId="0" applyFont="1" applyBorder="1"/>
    <xf numFmtId="0" fontId="0" fillId="0" borderId="1" xfId="0" applyFont="1" applyBorder="1"/>
    <xf numFmtId="0" fontId="0" fillId="0" borderId="1" xfId="0" quotePrefix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164" fontId="0" fillId="0" borderId="1" xfId="1" applyFont="1" applyBorder="1"/>
    <xf numFmtId="164" fontId="17" fillId="0" borderId="1" xfId="1" applyFont="1" applyBorder="1"/>
    <xf numFmtId="0" fontId="11" fillId="3" borderId="4" xfId="0" applyFont="1" applyFill="1" applyBorder="1" applyAlignment="1">
      <alignment vertical="top"/>
    </xf>
    <xf numFmtId="4" fontId="7" fillId="3" borderId="4" xfId="0" applyNumberFormat="1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4" fontId="12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4" fontId="7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4" fontId="7" fillId="3" borderId="1" xfId="0" applyNumberFormat="1" applyFont="1" applyFill="1" applyBorder="1"/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top" wrapText="1" shrinkToFit="1"/>
    </xf>
    <xf numFmtId="4" fontId="3" fillId="3" borderId="1" xfId="0" applyNumberFormat="1" applyFont="1" applyFill="1" applyBorder="1" applyAlignment="1">
      <alignment vertical="top"/>
    </xf>
    <xf numFmtId="0" fontId="7" fillId="3" borderId="1" xfId="0" applyFont="1" applyFill="1" applyBorder="1"/>
    <xf numFmtId="4" fontId="3" fillId="3" borderId="1" xfId="0" applyNumberFormat="1" applyFont="1" applyFill="1" applyBorder="1"/>
    <xf numFmtId="0" fontId="6" fillId="3" borderId="1" xfId="0" applyFont="1" applyFill="1" applyBorder="1" applyAlignment="1">
      <alignment horizontal="center" vertical="top"/>
    </xf>
    <xf numFmtId="0" fontId="8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4" fontId="12" fillId="3" borderId="1" xfId="0" applyNumberFormat="1" applyFont="1" applyFill="1" applyBorder="1"/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vertical="top"/>
    </xf>
    <xf numFmtId="4" fontId="7" fillId="5" borderId="1" xfId="0" applyNumberFormat="1" applyFont="1" applyFill="1" applyBorder="1" applyAlignment="1">
      <alignment vertical="top"/>
    </xf>
    <xf numFmtId="0" fontId="7" fillId="5" borderId="1" xfId="0" applyFont="1" applyFill="1" applyBorder="1" applyAlignment="1">
      <alignment vertical="top"/>
    </xf>
    <xf numFmtId="4" fontId="12" fillId="5" borderId="1" xfId="0" applyNumberFormat="1" applyFont="1" applyFill="1" applyBorder="1" applyAlignment="1">
      <alignment vertical="top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right" vertical="center"/>
    </xf>
    <xf numFmtId="4" fontId="14" fillId="5" borderId="1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vertical="center" wrapText="1"/>
    </xf>
    <xf numFmtId="4" fontId="14" fillId="5" borderId="1" xfId="0" applyNumberFormat="1" applyFont="1" applyFill="1" applyBorder="1" applyAlignment="1">
      <alignment vertical="center"/>
    </xf>
    <xf numFmtId="4" fontId="3" fillId="5" borderId="1" xfId="0" applyNumberFormat="1" applyFont="1" applyFill="1" applyBorder="1"/>
    <xf numFmtId="4" fontId="8" fillId="5" borderId="1" xfId="0" applyNumberFormat="1" applyFont="1" applyFill="1" applyBorder="1"/>
    <xf numFmtId="0" fontId="1" fillId="5" borderId="1" xfId="0" applyFont="1" applyFill="1" applyBorder="1"/>
    <xf numFmtId="0" fontId="3" fillId="5" borderId="1" xfId="0" applyFont="1" applyFill="1" applyBorder="1"/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0" fontId="12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4" fontId="7" fillId="0" borderId="2" xfId="0" applyNumberFormat="1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12" fillId="0" borderId="0" xfId="0" applyFont="1"/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/>
    <xf numFmtId="0" fontId="7" fillId="0" borderId="0" xfId="0" applyFont="1" applyAlignment="1">
      <alignment wrapText="1"/>
    </xf>
    <xf numFmtId="0" fontId="12" fillId="3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right" vertical="center"/>
    </xf>
    <xf numFmtId="4" fontId="7" fillId="3" borderId="0" xfId="0" applyNumberFormat="1" applyFont="1" applyFill="1"/>
    <xf numFmtId="4" fontId="12" fillId="2" borderId="1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right" vertical="top"/>
    </xf>
    <xf numFmtId="0" fontId="7" fillId="2" borderId="0" xfId="0" applyFont="1" applyFill="1" applyBorder="1" applyAlignment="1">
      <alignment vertical="top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justify" vertical="center" wrapText="1"/>
    </xf>
    <xf numFmtId="4" fontId="1" fillId="2" borderId="15" xfId="0" applyNumberFormat="1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justify"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4" fontId="3" fillId="2" borderId="0" xfId="0" applyNumberFormat="1" applyFont="1" applyFill="1" applyBorder="1" applyAlignment="1">
      <alignment vertical="top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justify" vertical="center" wrapText="1"/>
    </xf>
    <xf numFmtId="4" fontId="23" fillId="2" borderId="15" xfId="0" applyNumberFormat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justify" vertical="center" wrapText="1"/>
    </xf>
    <xf numFmtId="4" fontId="2" fillId="2" borderId="15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vertical="top"/>
    </xf>
    <xf numFmtId="43" fontId="3" fillId="0" borderId="0" xfId="0" applyNumberFormat="1" applyFont="1"/>
    <xf numFmtId="0" fontId="3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top"/>
    </xf>
    <xf numFmtId="0" fontId="3" fillId="0" borderId="13" xfId="0" applyFont="1" applyBorder="1" applyAlignment="1">
      <alignment horizontal="justify" vertical="center" wrapText="1"/>
    </xf>
    <xf numFmtId="4" fontId="24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justify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justify" vertical="center" wrapText="1"/>
    </xf>
    <xf numFmtId="4" fontId="8" fillId="0" borderId="15" xfId="0" applyNumberFormat="1" applyFont="1" applyBorder="1" applyAlignment="1">
      <alignment horizontal="right" vertical="center" wrapText="1"/>
    </xf>
    <xf numFmtId="4" fontId="14" fillId="0" borderId="15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689218</xdr:colOff>
      <xdr:row>33</xdr:row>
      <xdr:rowOff>28574</xdr:rowOff>
    </xdr:from>
    <xdr:to>
      <xdr:col>21</xdr:col>
      <xdr:colOff>352425</xdr:colOff>
      <xdr:row>46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EFA6F3-2325-4CC1-9E24-523D07406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47718" y="4000499"/>
          <a:ext cx="5806832" cy="40957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901875</xdr:colOff>
      <xdr:row>27</xdr:row>
      <xdr:rowOff>190500</xdr:rowOff>
    </xdr:from>
    <xdr:to>
      <xdr:col>21</xdr:col>
      <xdr:colOff>180975</xdr:colOff>
      <xdr:row>35</xdr:row>
      <xdr:rowOff>182031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EC966-BBB6-49D6-B2F9-FD2F97023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8775" y="4191000"/>
          <a:ext cx="7356300" cy="48778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806262</xdr:colOff>
      <xdr:row>31</xdr:row>
      <xdr:rowOff>400050</xdr:rowOff>
    </xdr:from>
    <xdr:to>
      <xdr:col>21</xdr:col>
      <xdr:colOff>47624</xdr:colOff>
      <xdr:row>50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810291-1DC2-4579-957C-389933EB1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4637" y="5467350"/>
          <a:ext cx="6375587" cy="535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0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40" sqref="L40"/>
    </sheetView>
  </sheetViews>
  <sheetFormatPr defaultRowHeight="16.5" x14ac:dyDescent="0.3"/>
  <cols>
    <col min="1" max="1" width="9.140625" style="56"/>
    <col min="2" max="2" width="19.5703125" style="2" bestFit="1" customWidth="1"/>
    <col min="3" max="3" width="14.140625" style="1" customWidth="1"/>
    <col min="4" max="4" width="9.5703125" style="1" customWidth="1"/>
    <col min="5" max="5" width="10.140625" style="1" customWidth="1"/>
    <col min="6" max="6" width="12" style="5" customWidth="1"/>
    <col min="7" max="7" width="13.85546875" style="5" bestFit="1" customWidth="1"/>
    <col min="8" max="8" width="11.42578125" style="5" customWidth="1"/>
    <col min="9" max="9" width="16.140625" style="1" customWidth="1"/>
    <col min="10" max="10" width="17.5703125" style="5" customWidth="1"/>
    <col min="11" max="11" width="14.140625" style="1" customWidth="1"/>
    <col min="12" max="12" width="17.42578125" style="5" customWidth="1"/>
    <col min="13" max="13" width="14.85546875" style="5" bestFit="1" customWidth="1"/>
    <col min="14" max="14" width="13.28515625" style="5" bestFit="1" customWidth="1"/>
    <col min="15" max="16384" width="9.140625" style="1"/>
  </cols>
  <sheetData>
    <row r="1" spans="1:15" x14ac:dyDescent="0.3">
      <c r="B1" s="10" t="s">
        <v>11</v>
      </c>
      <c r="J1" s="5" t="s">
        <v>145</v>
      </c>
      <c r="K1" s="1" t="s">
        <v>146</v>
      </c>
      <c r="L1" s="5" t="s">
        <v>44</v>
      </c>
    </row>
    <row r="2" spans="1:15" x14ac:dyDescent="0.3">
      <c r="B2" s="18" t="s">
        <v>10</v>
      </c>
      <c r="C2" s="1">
        <v>4072</v>
      </c>
      <c r="E2" s="4"/>
      <c r="F2" s="4"/>
      <c r="G2" s="20"/>
      <c r="H2" s="1"/>
      <c r="I2" s="1" t="s">
        <v>17</v>
      </c>
      <c r="J2" s="93">
        <f>C4+L23</f>
        <v>15219620</v>
      </c>
      <c r="K2" s="115">
        <v>2875000</v>
      </c>
      <c r="L2" s="237">
        <f>K2+J2</f>
        <v>18094620</v>
      </c>
    </row>
    <row r="3" spans="1:15" x14ac:dyDescent="0.3">
      <c r="B3" s="19" t="s">
        <v>9</v>
      </c>
      <c r="C3" s="23">
        <v>2700</v>
      </c>
      <c r="D3" s="11"/>
      <c r="E3" s="22"/>
      <c r="F3" s="22"/>
      <c r="G3" s="11"/>
      <c r="H3" s="88"/>
      <c r="I3" s="1" t="s">
        <v>30</v>
      </c>
      <c r="J3" s="93">
        <f>J2*95%</f>
        <v>14458639</v>
      </c>
    </row>
    <row r="4" spans="1:15" x14ac:dyDescent="0.3">
      <c r="B4" s="32" t="s">
        <v>15</v>
      </c>
      <c r="C4" s="59">
        <f>ROUND((C2*C3),0)</f>
        <v>10994400</v>
      </c>
      <c r="F4" s="17"/>
      <c r="G4" s="17"/>
      <c r="I4" s="1" t="s">
        <v>31</v>
      </c>
      <c r="J4" s="93">
        <f>J2*80%</f>
        <v>12175696</v>
      </c>
    </row>
    <row r="5" spans="1:15" x14ac:dyDescent="0.3">
      <c r="B5" s="10" t="s">
        <v>12</v>
      </c>
    </row>
    <row r="6" spans="1:15" s="3" customFormat="1" ht="60.75" thickBot="1" x14ac:dyDescent="0.25">
      <c r="B6" s="33" t="s">
        <v>0</v>
      </c>
      <c r="C6" s="34" t="s">
        <v>23</v>
      </c>
      <c r="D6" s="34" t="s">
        <v>1</v>
      </c>
      <c r="E6" s="34" t="s">
        <v>3</v>
      </c>
      <c r="F6" s="34" t="s">
        <v>4</v>
      </c>
      <c r="G6" s="36" t="s">
        <v>8</v>
      </c>
      <c r="H6" s="36" t="s">
        <v>2</v>
      </c>
      <c r="I6" s="36" t="s">
        <v>5</v>
      </c>
      <c r="J6" s="36" t="s">
        <v>6</v>
      </c>
      <c r="K6" s="36" t="s">
        <v>13</v>
      </c>
      <c r="L6" s="36" t="s">
        <v>14</v>
      </c>
      <c r="M6" s="36" t="s">
        <v>7</v>
      </c>
      <c r="N6" s="3" t="s">
        <v>16</v>
      </c>
    </row>
    <row r="7" spans="1:15" ht="17.25" thickBot="1" x14ac:dyDescent="0.35">
      <c r="A7" s="64"/>
      <c r="B7" s="131" t="s">
        <v>24</v>
      </c>
      <c r="C7" s="132">
        <v>3948</v>
      </c>
      <c r="D7" s="130">
        <v>2000</v>
      </c>
      <c r="E7" s="37">
        <v>2023</v>
      </c>
      <c r="F7" s="37">
        <v>50</v>
      </c>
      <c r="G7" s="55">
        <v>1000</v>
      </c>
      <c r="H7" s="89">
        <f>E7-D7</f>
        <v>23</v>
      </c>
      <c r="I7" s="90">
        <f>IF(H7&gt;=5,90*H7/F7,0)</f>
        <v>41.4</v>
      </c>
      <c r="J7" s="23">
        <f t="shared" ref="J7:J11" si="0">G7/100*I7</f>
        <v>414</v>
      </c>
      <c r="K7" s="23">
        <f>ROUND((G7-J7),0)</f>
        <v>586</v>
      </c>
      <c r="L7" s="23">
        <f>ROUND((K7*C7),0)</f>
        <v>2313528</v>
      </c>
      <c r="M7" s="23">
        <f>ROUND((C7*G7),0)</f>
        <v>3948000</v>
      </c>
      <c r="N7" s="91">
        <f>M7-L7</f>
        <v>1634472</v>
      </c>
    </row>
    <row r="8" spans="1:15" ht="17.25" thickBot="1" x14ac:dyDescent="0.35">
      <c r="A8" s="64"/>
      <c r="B8" s="123" t="s">
        <v>25</v>
      </c>
      <c r="C8" s="123">
        <v>545</v>
      </c>
      <c r="D8" s="130">
        <v>2000</v>
      </c>
      <c r="E8" s="37">
        <v>2023</v>
      </c>
      <c r="F8" s="37">
        <v>50</v>
      </c>
      <c r="G8" s="55">
        <v>1200</v>
      </c>
      <c r="H8" s="89">
        <f t="shared" ref="H8:H11" si="1">E8-D8</f>
        <v>23</v>
      </c>
      <c r="I8" s="90">
        <f t="shared" ref="I8:I11" si="2">IF(H8&gt;=5,90*H8/F8,0)</f>
        <v>41.4</v>
      </c>
      <c r="J8" s="23">
        <f t="shared" si="0"/>
        <v>496.79999999999995</v>
      </c>
      <c r="K8" s="23">
        <f t="shared" ref="K8:K11" si="3">ROUND((G8-J8),0)</f>
        <v>703</v>
      </c>
      <c r="L8" s="23">
        <f t="shared" ref="L8:L11" si="4">ROUND((K8*C8),0)</f>
        <v>383135</v>
      </c>
      <c r="M8" s="23">
        <f t="shared" ref="M8:M11" si="5">ROUND((C8*G8),0)</f>
        <v>654000</v>
      </c>
      <c r="N8" s="91">
        <f t="shared" ref="N8:N22" si="6">M8-L8</f>
        <v>270865</v>
      </c>
    </row>
    <row r="9" spans="1:15" ht="17.25" thickBot="1" x14ac:dyDescent="0.35">
      <c r="A9" s="3"/>
      <c r="B9" s="123" t="s">
        <v>26</v>
      </c>
      <c r="C9" s="132">
        <v>1158</v>
      </c>
      <c r="D9" s="130">
        <v>2000</v>
      </c>
      <c r="E9" s="37">
        <v>2023</v>
      </c>
      <c r="F9" s="37">
        <v>50</v>
      </c>
      <c r="G9" s="55">
        <v>1000</v>
      </c>
      <c r="H9" s="89">
        <f>E9-D9</f>
        <v>23</v>
      </c>
      <c r="I9" s="90">
        <f>IF(H9&gt;=5,90*H9/F9,0)</f>
        <v>41.4</v>
      </c>
      <c r="J9" s="23">
        <f t="shared" ref="J9" si="7">G9/100*I9</f>
        <v>414</v>
      </c>
      <c r="K9" s="23">
        <f>ROUND((G9-J9),0)</f>
        <v>586</v>
      </c>
      <c r="L9" s="23">
        <f>ROUND((K9*C9),0)</f>
        <v>678588</v>
      </c>
      <c r="M9" s="23">
        <f>ROUND((C9*G9),0)</f>
        <v>1158000</v>
      </c>
      <c r="N9" s="91">
        <f>M9-L9</f>
        <v>479412</v>
      </c>
    </row>
    <row r="10" spans="1:15" s="35" customFormat="1" ht="18" customHeight="1" thickBot="1" x14ac:dyDescent="0.35">
      <c r="A10" s="56"/>
      <c r="B10" s="123" t="s">
        <v>27</v>
      </c>
      <c r="C10" s="123">
        <v>759</v>
      </c>
      <c r="D10" s="130">
        <v>2000</v>
      </c>
      <c r="E10" s="37">
        <v>2023</v>
      </c>
      <c r="F10" s="37">
        <v>50</v>
      </c>
      <c r="G10" s="55">
        <v>800</v>
      </c>
      <c r="H10" s="89">
        <f t="shared" si="1"/>
        <v>23</v>
      </c>
      <c r="I10" s="90">
        <f t="shared" si="2"/>
        <v>41.4</v>
      </c>
      <c r="J10" s="23">
        <f t="shared" si="0"/>
        <v>331.2</v>
      </c>
      <c r="K10" s="23">
        <f t="shared" si="3"/>
        <v>469</v>
      </c>
      <c r="L10" s="23">
        <f t="shared" si="4"/>
        <v>355971</v>
      </c>
      <c r="M10" s="23">
        <f t="shared" si="5"/>
        <v>607200</v>
      </c>
      <c r="N10" s="91">
        <f t="shared" si="6"/>
        <v>251229</v>
      </c>
      <c r="O10" s="1"/>
    </row>
    <row r="11" spans="1:15" ht="17.25" thickBot="1" x14ac:dyDescent="0.35">
      <c r="A11" s="3"/>
      <c r="B11" s="123" t="s">
        <v>28</v>
      </c>
      <c r="C11" s="123">
        <v>363</v>
      </c>
      <c r="D11" s="130">
        <v>2000</v>
      </c>
      <c r="E11" s="37">
        <v>2023</v>
      </c>
      <c r="F11" s="37">
        <v>50</v>
      </c>
      <c r="G11" s="55">
        <v>1000</v>
      </c>
      <c r="H11" s="89">
        <f t="shared" si="1"/>
        <v>23</v>
      </c>
      <c r="I11" s="90">
        <f t="shared" si="2"/>
        <v>41.4</v>
      </c>
      <c r="J11" s="23">
        <f t="shared" si="0"/>
        <v>414</v>
      </c>
      <c r="K11" s="23">
        <f t="shared" si="3"/>
        <v>586</v>
      </c>
      <c r="L11" s="23">
        <f t="shared" si="4"/>
        <v>212718</v>
      </c>
      <c r="M11" s="23">
        <f t="shared" si="5"/>
        <v>363000</v>
      </c>
      <c r="N11" s="91">
        <f t="shared" si="6"/>
        <v>150282</v>
      </c>
    </row>
    <row r="12" spans="1:15" ht="17.25" hidden="1" thickBot="1" x14ac:dyDescent="0.35">
      <c r="A12" s="3"/>
      <c r="B12" s="133"/>
      <c r="C12" s="134">
        <v>0</v>
      </c>
      <c r="D12" s="130">
        <v>2000</v>
      </c>
      <c r="E12" s="37">
        <v>2023</v>
      </c>
      <c r="F12" s="37">
        <v>60</v>
      </c>
      <c r="G12" s="55">
        <v>0</v>
      </c>
      <c r="H12" s="89">
        <f t="shared" ref="H12:H22" si="8">E12-D12</f>
        <v>23</v>
      </c>
      <c r="I12" s="90">
        <f t="shared" ref="I12:I22" si="9">IF(H12&gt;=5,90*H12/F12,0)</f>
        <v>34.5</v>
      </c>
      <c r="J12" s="23">
        <f t="shared" ref="J12:J22" si="10">G12/100*I12</f>
        <v>0</v>
      </c>
      <c r="K12" s="23">
        <f t="shared" ref="K12:K22" si="11">ROUND((G12-J12),0)</f>
        <v>0</v>
      </c>
      <c r="L12" s="23">
        <f t="shared" ref="L12:L22" si="12">ROUND((K12*C12),0)</f>
        <v>0</v>
      </c>
      <c r="M12" s="23">
        <f t="shared" ref="M12:M22" si="13">ROUND((C12*G12),0)</f>
        <v>0</v>
      </c>
      <c r="N12" s="91">
        <f t="shared" si="6"/>
        <v>0</v>
      </c>
    </row>
    <row r="13" spans="1:15" ht="17.25" hidden="1" thickBot="1" x14ac:dyDescent="0.35">
      <c r="B13" s="133"/>
      <c r="C13" s="134">
        <v>0</v>
      </c>
      <c r="D13" s="130">
        <v>2000</v>
      </c>
      <c r="E13" s="37">
        <v>2023</v>
      </c>
      <c r="F13" s="37">
        <v>60</v>
      </c>
      <c r="G13" s="55">
        <v>0</v>
      </c>
      <c r="H13" s="89">
        <f t="shared" si="8"/>
        <v>23</v>
      </c>
      <c r="I13" s="90">
        <f t="shared" si="9"/>
        <v>34.5</v>
      </c>
      <c r="J13" s="23">
        <f t="shared" si="10"/>
        <v>0</v>
      </c>
      <c r="K13" s="23">
        <f t="shared" si="11"/>
        <v>0</v>
      </c>
      <c r="L13" s="23">
        <f t="shared" si="12"/>
        <v>0</v>
      </c>
      <c r="M13" s="23">
        <f t="shared" si="13"/>
        <v>0</v>
      </c>
      <c r="N13" s="91">
        <f t="shared" si="6"/>
        <v>0</v>
      </c>
    </row>
    <row r="14" spans="1:15" ht="17.25" hidden="1" thickBot="1" x14ac:dyDescent="0.35">
      <c r="A14" s="3"/>
      <c r="B14" s="133"/>
      <c r="C14" s="134">
        <v>0</v>
      </c>
      <c r="D14" s="130">
        <v>2000</v>
      </c>
      <c r="E14" s="37">
        <v>2023</v>
      </c>
      <c r="F14" s="37">
        <v>60</v>
      </c>
      <c r="G14" s="55">
        <v>0</v>
      </c>
      <c r="H14" s="89">
        <f t="shared" si="8"/>
        <v>23</v>
      </c>
      <c r="I14" s="90">
        <f t="shared" si="9"/>
        <v>34.5</v>
      </c>
      <c r="J14" s="23">
        <f t="shared" si="10"/>
        <v>0</v>
      </c>
      <c r="K14" s="23">
        <f t="shared" si="11"/>
        <v>0</v>
      </c>
      <c r="L14" s="23">
        <f t="shared" si="12"/>
        <v>0</v>
      </c>
      <c r="M14" s="23">
        <f t="shared" si="13"/>
        <v>0</v>
      </c>
      <c r="N14" s="91">
        <f t="shared" si="6"/>
        <v>0</v>
      </c>
    </row>
    <row r="15" spans="1:15" ht="17.25" hidden="1" thickBot="1" x14ac:dyDescent="0.35">
      <c r="B15" s="133"/>
      <c r="C15" s="134">
        <v>0</v>
      </c>
      <c r="D15" s="130">
        <v>2000</v>
      </c>
      <c r="E15" s="37">
        <v>2023</v>
      </c>
      <c r="F15" s="37">
        <v>60</v>
      </c>
      <c r="G15" s="55">
        <v>0</v>
      </c>
      <c r="H15" s="89">
        <f t="shared" si="8"/>
        <v>23</v>
      </c>
      <c r="I15" s="90">
        <f t="shared" si="9"/>
        <v>34.5</v>
      </c>
      <c r="J15" s="23">
        <f t="shared" si="10"/>
        <v>0</v>
      </c>
      <c r="K15" s="23">
        <f t="shared" si="11"/>
        <v>0</v>
      </c>
      <c r="L15" s="23">
        <f t="shared" si="12"/>
        <v>0</v>
      </c>
      <c r="M15" s="23">
        <f t="shared" si="13"/>
        <v>0</v>
      </c>
      <c r="N15" s="91">
        <f t="shared" si="6"/>
        <v>0</v>
      </c>
    </row>
    <row r="16" spans="1:15" ht="17.25" hidden="1" thickBot="1" x14ac:dyDescent="0.35">
      <c r="A16" s="3"/>
      <c r="B16" s="133"/>
      <c r="C16" s="134">
        <v>0</v>
      </c>
      <c r="D16" s="130">
        <v>2000</v>
      </c>
      <c r="E16" s="37">
        <v>2023</v>
      </c>
      <c r="F16" s="37">
        <v>50</v>
      </c>
      <c r="G16" s="55">
        <v>0</v>
      </c>
      <c r="H16" s="89">
        <f t="shared" si="8"/>
        <v>23</v>
      </c>
      <c r="I16" s="90">
        <f t="shared" si="9"/>
        <v>41.4</v>
      </c>
      <c r="J16" s="23">
        <f t="shared" si="10"/>
        <v>0</v>
      </c>
      <c r="K16" s="23">
        <f t="shared" si="11"/>
        <v>0</v>
      </c>
      <c r="L16" s="23">
        <f t="shared" si="12"/>
        <v>0</v>
      </c>
      <c r="M16" s="23">
        <f t="shared" si="13"/>
        <v>0</v>
      </c>
      <c r="N16" s="91">
        <f t="shared" si="6"/>
        <v>0</v>
      </c>
    </row>
    <row r="17" spans="1:14" ht="17.25" hidden="1" thickBot="1" x14ac:dyDescent="0.35">
      <c r="B17" s="133"/>
      <c r="C17" s="134">
        <v>0</v>
      </c>
      <c r="D17" s="130">
        <v>2000</v>
      </c>
      <c r="E17" s="37">
        <v>2023</v>
      </c>
      <c r="F17" s="37">
        <v>50</v>
      </c>
      <c r="G17" s="55">
        <v>0</v>
      </c>
      <c r="H17" s="89">
        <f t="shared" si="8"/>
        <v>23</v>
      </c>
      <c r="I17" s="90">
        <f t="shared" si="9"/>
        <v>41.4</v>
      </c>
      <c r="J17" s="23">
        <f t="shared" si="10"/>
        <v>0</v>
      </c>
      <c r="K17" s="23">
        <f t="shared" si="11"/>
        <v>0</v>
      </c>
      <c r="L17" s="23">
        <f t="shared" si="12"/>
        <v>0</v>
      </c>
      <c r="M17" s="23">
        <f t="shared" si="13"/>
        <v>0</v>
      </c>
      <c r="N17" s="91">
        <f t="shared" si="6"/>
        <v>0</v>
      </c>
    </row>
    <row r="18" spans="1:14" ht="17.25" hidden="1" thickBot="1" x14ac:dyDescent="0.35">
      <c r="A18" s="3"/>
      <c r="B18" s="133"/>
      <c r="C18" s="134">
        <v>0</v>
      </c>
      <c r="D18" s="130">
        <v>2000</v>
      </c>
      <c r="E18" s="37">
        <v>2023</v>
      </c>
      <c r="F18" s="37">
        <v>50</v>
      </c>
      <c r="G18" s="55">
        <v>0</v>
      </c>
      <c r="H18" s="89">
        <f t="shared" si="8"/>
        <v>23</v>
      </c>
      <c r="I18" s="90">
        <f t="shared" si="9"/>
        <v>41.4</v>
      </c>
      <c r="J18" s="23">
        <f t="shared" si="10"/>
        <v>0</v>
      </c>
      <c r="K18" s="23">
        <f t="shared" si="11"/>
        <v>0</v>
      </c>
      <c r="L18" s="23">
        <f t="shared" si="12"/>
        <v>0</v>
      </c>
      <c r="M18" s="23">
        <f t="shared" si="13"/>
        <v>0</v>
      </c>
      <c r="N18" s="91">
        <f t="shared" si="6"/>
        <v>0</v>
      </c>
    </row>
    <row r="19" spans="1:14" ht="17.25" hidden="1" thickBot="1" x14ac:dyDescent="0.35">
      <c r="A19" s="3"/>
      <c r="B19" s="133"/>
      <c r="C19" s="134">
        <v>0</v>
      </c>
      <c r="D19" s="130">
        <v>2000</v>
      </c>
      <c r="E19" s="37">
        <v>2023</v>
      </c>
      <c r="F19" s="37">
        <v>50</v>
      </c>
      <c r="G19" s="55">
        <v>0</v>
      </c>
      <c r="H19" s="89">
        <f t="shared" si="8"/>
        <v>23</v>
      </c>
      <c r="I19" s="90">
        <f t="shared" si="9"/>
        <v>41.4</v>
      </c>
      <c r="J19" s="23">
        <f t="shared" si="10"/>
        <v>0</v>
      </c>
      <c r="K19" s="23">
        <f t="shared" si="11"/>
        <v>0</v>
      </c>
      <c r="L19" s="23">
        <f t="shared" si="12"/>
        <v>0</v>
      </c>
      <c r="M19" s="23">
        <f t="shared" si="13"/>
        <v>0</v>
      </c>
      <c r="N19" s="91">
        <f t="shared" si="6"/>
        <v>0</v>
      </c>
    </row>
    <row r="20" spans="1:14" ht="17.25" hidden="1" thickBot="1" x14ac:dyDescent="0.35">
      <c r="B20" s="133"/>
      <c r="C20" s="134">
        <v>0</v>
      </c>
      <c r="D20" s="130">
        <v>2000</v>
      </c>
      <c r="E20" s="37">
        <v>2023</v>
      </c>
      <c r="F20" s="37">
        <v>50</v>
      </c>
      <c r="G20" s="55">
        <v>0</v>
      </c>
      <c r="H20" s="89">
        <f t="shared" si="8"/>
        <v>23</v>
      </c>
      <c r="I20" s="90">
        <f t="shared" si="9"/>
        <v>41.4</v>
      </c>
      <c r="J20" s="23">
        <f t="shared" si="10"/>
        <v>0</v>
      </c>
      <c r="K20" s="23">
        <f t="shared" si="11"/>
        <v>0</v>
      </c>
      <c r="L20" s="23">
        <f t="shared" si="12"/>
        <v>0</v>
      </c>
      <c r="M20" s="23">
        <f t="shared" si="13"/>
        <v>0</v>
      </c>
      <c r="N20" s="91">
        <f t="shared" si="6"/>
        <v>0</v>
      </c>
    </row>
    <row r="21" spans="1:14" ht="17.25" hidden="1" thickBot="1" x14ac:dyDescent="0.35">
      <c r="A21" s="3"/>
      <c r="B21" s="133"/>
      <c r="C21" s="134">
        <v>0</v>
      </c>
      <c r="D21" s="130">
        <v>2000</v>
      </c>
      <c r="E21" s="37">
        <v>2023</v>
      </c>
      <c r="F21" s="37">
        <v>50</v>
      </c>
      <c r="G21" s="55">
        <v>0</v>
      </c>
      <c r="H21" s="89">
        <f t="shared" si="8"/>
        <v>23</v>
      </c>
      <c r="I21" s="90">
        <f t="shared" si="9"/>
        <v>41.4</v>
      </c>
      <c r="J21" s="23">
        <f t="shared" si="10"/>
        <v>0</v>
      </c>
      <c r="K21" s="23">
        <f t="shared" si="11"/>
        <v>0</v>
      </c>
      <c r="L21" s="23">
        <f t="shared" si="12"/>
        <v>0</v>
      </c>
      <c r="M21" s="23">
        <f t="shared" si="13"/>
        <v>0</v>
      </c>
      <c r="N21" s="92"/>
    </row>
    <row r="22" spans="1:14" x14ac:dyDescent="0.3">
      <c r="B22" s="123" t="s">
        <v>29</v>
      </c>
      <c r="C22" s="123">
        <v>480</v>
      </c>
      <c r="D22" s="130">
        <v>2000</v>
      </c>
      <c r="E22" s="37">
        <v>2023</v>
      </c>
      <c r="F22" s="37">
        <v>50</v>
      </c>
      <c r="G22" s="55">
        <v>1000</v>
      </c>
      <c r="H22" s="89">
        <f t="shared" si="8"/>
        <v>23</v>
      </c>
      <c r="I22" s="90">
        <f t="shared" si="9"/>
        <v>41.4</v>
      </c>
      <c r="J22" s="23">
        <f t="shared" si="10"/>
        <v>414</v>
      </c>
      <c r="K22" s="23">
        <f t="shared" si="11"/>
        <v>586</v>
      </c>
      <c r="L22" s="23">
        <f t="shared" si="12"/>
        <v>281280</v>
      </c>
      <c r="M22" s="23">
        <f t="shared" si="13"/>
        <v>480000</v>
      </c>
      <c r="N22" s="91">
        <f t="shared" si="6"/>
        <v>198720</v>
      </c>
    </row>
    <row r="23" spans="1:14" x14ac:dyDescent="0.3">
      <c r="B23" s="135" t="s">
        <v>63</v>
      </c>
      <c r="C23" s="136">
        <f>SUM(C7:C21)</f>
        <v>6773</v>
      </c>
      <c r="D23" s="50"/>
      <c r="E23" s="50"/>
      <c r="F23" s="50"/>
      <c r="G23" s="51"/>
      <c r="H23" s="92"/>
      <c r="I23" s="92"/>
      <c r="J23" s="24"/>
      <c r="K23" s="24"/>
      <c r="L23" s="94">
        <f>SUM(L7:L22)</f>
        <v>4225220</v>
      </c>
      <c r="M23" s="94">
        <f>SUM(M7:M22)</f>
        <v>7210200</v>
      </c>
      <c r="N23" s="94">
        <f>SUM(N7:N22)</f>
        <v>2984980</v>
      </c>
    </row>
    <row r="24" spans="1:14" hidden="1" x14ac:dyDescent="0.3">
      <c r="B24" s="7"/>
      <c r="C24" s="49"/>
      <c r="D24" s="50"/>
      <c r="E24" s="50"/>
      <c r="F24" s="50"/>
      <c r="G24" s="51"/>
      <c r="H24" s="9"/>
      <c r="I24" s="9"/>
      <c r="J24" s="12"/>
      <c r="K24" s="12"/>
      <c r="L24" s="12"/>
      <c r="M24" s="12"/>
      <c r="N24" s="9"/>
    </row>
    <row r="25" spans="1:14" hidden="1" x14ac:dyDescent="0.3">
      <c r="B25" s="7"/>
      <c r="C25" s="49"/>
      <c r="D25" s="50"/>
      <c r="E25" s="50"/>
      <c r="F25" s="50"/>
      <c r="G25" s="51"/>
      <c r="H25" s="9"/>
      <c r="I25" s="9"/>
      <c r="J25" s="12"/>
      <c r="K25" s="12"/>
      <c r="L25" s="12"/>
      <c r="M25" s="12"/>
      <c r="N25" s="9"/>
    </row>
    <row r="26" spans="1:14" hidden="1" x14ac:dyDescent="0.3">
      <c r="B26" s="7"/>
      <c r="C26" s="49"/>
      <c r="D26" s="50"/>
      <c r="E26" s="50"/>
      <c r="F26" s="50"/>
      <c r="G26" s="51"/>
      <c r="H26" s="9"/>
      <c r="I26" s="9"/>
      <c r="J26" s="12"/>
      <c r="K26" s="12"/>
      <c r="L26" s="12"/>
      <c r="M26" s="12"/>
      <c r="N26" s="9"/>
    </row>
    <row r="27" spans="1:14" hidden="1" x14ac:dyDescent="0.3">
      <c r="A27" s="3"/>
      <c r="B27" s="7"/>
      <c r="C27" s="49"/>
      <c r="D27" s="50"/>
      <c r="E27" s="50"/>
      <c r="F27" s="50"/>
      <c r="G27" s="51"/>
      <c r="H27" s="9"/>
      <c r="I27" s="9"/>
      <c r="J27" s="12"/>
      <c r="K27" s="12"/>
      <c r="L27" s="12"/>
      <c r="M27" s="12"/>
      <c r="N27" s="9"/>
    </row>
    <row r="28" spans="1:14" hidden="1" x14ac:dyDescent="0.3">
      <c r="A28" s="3"/>
      <c r="B28" s="7"/>
      <c r="C28" s="49"/>
      <c r="D28" s="50"/>
      <c r="E28" s="50"/>
      <c r="F28" s="50"/>
      <c r="G28" s="51"/>
      <c r="H28" s="9"/>
      <c r="I28" s="9"/>
      <c r="J28" s="12"/>
      <c r="K28" s="12"/>
      <c r="L28" s="12"/>
      <c r="M28" s="12"/>
      <c r="N28" s="9"/>
    </row>
    <row r="29" spans="1:14" hidden="1" x14ac:dyDescent="0.3">
      <c r="B29" s="7"/>
      <c r="C29" s="8"/>
      <c r="D29" s="8"/>
      <c r="E29" s="8"/>
      <c r="F29" s="9"/>
      <c r="G29" s="9"/>
      <c r="H29" s="9"/>
      <c r="I29" s="8"/>
      <c r="J29" s="12"/>
      <c r="K29" s="13"/>
      <c r="L29" s="12"/>
      <c r="M29" s="12"/>
      <c r="N29" s="9"/>
    </row>
    <row r="30" spans="1:14" hidden="1" x14ac:dyDescent="0.3">
      <c r="B30" s="7"/>
      <c r="C30" s="8"/>
      <c r="D30" s="8"/>
      <c r="E30" s="8"/>
      <c r="F30" s="9"/>
      <c r="G30" s="9"/>
      <c r="H30" s="9"/>
      <c r="I30" s="8"/>
      <c r="J30" s="12"/>
      <c r="K30" s="13"/>
      <c r="L30" s="24"/>
      <c r="M30" s="24"/>
      <c r="N30" s="9"/>
    </row>
    <row r="31" spans="1:14" x14ac:dyDescent="0.3">
      <c r="B31" s="7"/>
      <c r="C31" s="8"/>
      <c r="D31" s="8"/>
      <c r="E31" s="8"/>
      <c r="F31" s="9"/>
      <c r="G31" s="9"/>
      <c r="H31" s="9"/>
      <c r="I31" s="8"/>
      <c r="J31" s="12"/>
      <c r="K31" s="13"/>
      <c r="L31" s="24"/>
      <c r="M31" s="24"/>
      <c r="N31" s="9"/>
    </row>
    <row r="32" spans="1:14" x14ac:dyDescent="0.3">
      <c r="B32" s="7"/>
      <c r="C32" s="8"/>
      <c r="D32" s="8"/>
      <c r="E32" s="8"/>
      <c r="F32" s="9"/>
      <c r="G32" s="9"/>
      <c r="H32" s="9"/>
      <c r="I32" s="8"/>
      <c r="J32" s="12"/>
      <c r="K32" s="13"/>
      <c r="L32" s="24"/>
      <c r="M32" s="24"/>
      <c r="N32" s="9"/>
    </row>
    <row r="33" spans="1:14" x14ac:dyDescent="0.3">
      <c r="B33" s="7"/>
      <c r="C33" s="8"/>
      <c r="D33" s="8"/>
      <c r="E33" s="8"/>
      <c r="F33" s="9"/>
      <c r="G33" s="9"/>
      <c r="H33" s="9"/>
      <c r="I33" s="8"/>
      <c r="J33" s="12"/>
      <c r="K33" s="13"/>
      <c r="L33" s="24"/>
      <c r="M33" s="24"/>
      <c r="N33" s="9"/>
    </row>
    <row r="34" spans="1:14" x14ac:dyDescent="0.3">
      <c r="B34" s="7"/>
      <c r="C34" s="8"/>
      <c r="D34" s="8"/>
      <c r="E34" s="8"/>
      <c r="F34" s="227"/>
      <c r="G34" s="227"/>
      <c r="H34" s="227"/>
      <c r="I34" s="228"/>
      <c r="J34" s="229"/>
      <c r="K34" s="236"/>
      <c r="L34" s="24"/>
      <c r="M34" s="24"/>
      <c r="N34" s="9"/>
    </row>
    <row r="35" spans="1:14" x14ac:dyDescent="0.3">
      <c r="B35" s="7"/>
      <c r="C35" s="8">
        <v>950</v>
      </c>
      <c r="D35" s="8"/>
      <c r="E35" s="8"/>
      <c r="F35" s="227"/>
      <c r="G35" s="227" t="s">
        <v>144</v>
      </c>
      <c r="H35" s="227"/>
      <c r="I35" s="228"/>
      <c r="J35" s="229"/>
      <c r="K35" s="236"/>
      <c r="L35" s="24"/>
      <c r="M35" s="24"/>
      <c r="N35" s="9"/>
    </row>
    <row r="36" spans="1:14" ht="17.25" thickBot="1" x14ac:dyDescent="0.35">
      <c r="B36" s="7"/>
      <c r="C36" s="8">
        <f>C2*C35</f>
        <v>3868400</v>
      </c>
      <c r="D36" s="8"/>
      <c r="E36" s="8"/>
      <c r="F36" s="227"/>
      <c r="G36" s="227"/>
      <c r="H36" s="227"/>
      <c r="I36" s="228"/>
      <c r="J36" s="229"/>
      <c r="K36" s="236"/>
      <c r="L36" s="24"/>
      <c r="M36" s="24"/>
      <c r="N36" s="9"/>
    </row>
    <row r="37" spans="1:14" ht="26.25" thickBot="1" x14ac:dyDescent="0.35">
      <c r="B37" s="7"/>
      <c r="C37" s="13">
        <f>L23</f>
        <v>4225220</v>
      </c>
      <c r="D37" s="8"/>
      <c r="E37" s="8"/>
      <c r="F37" s="227"/>
      <c r="G37" s="230" t="s">
        <v>130</v>
      </c>
      <c r="H37" s="231" t="s">
        <v>141</v>
      </c>
      <c r="I37" s="231" t="s">
        <v>142</v>
      </c>
      <c r="J37" s="231" t="s">
        <v>143</v>
      </c>
      <c r="K37" s="236"/>
      <c r="L37" s="24"/>
      <c r="M37" s="24"/>
      <c r="N37" s="9"/>
    </row>
    <row r="38" spans="1:14" ht="17.25" thickBot="1" x14ac:dyDescent="0.35">
      <c r="B38" s="7"/>
      <c r="C38" s="8">
        <v>2875000</v>
      </c>
      <c r="D38" s="8"/>
      <c r="E38" s="8"/>
      <c r="F38" s="227"/>
      <c r="G38" s="232" t="s">
        <v>134</v>
      </c>
      <c r="H38" s="233">
        <v>10180000</v>
      </c>
      <c r="I38" s="233">
        <v>8653000</v>
      </c>
      <c r="J38" s="233">
        <v>7126000</v>
      </c>
      <c r="K38" s="236"/>
      <c r="L38" s="24" t="s">
        <v>139</v>
      </c>
      <c r="M38" s="24"/>
      <c r="N38" s="9"/>
    </row>
    <row r="39" spans="1:14" ht="26.25" thickBot="1" x14ac:dyDescent="0.35">
      <c r="B39" s="7"/>
      <c r="C39" s="13">
        <f>C38+C37+C36</f>
        <v>10968620</v>
      </c>
      <c r="D39" s="8"/>
      <c r="E39" s="8"/>
      <c r="F39" s="227"/>
      <c r="G39" s="232" t="s">
        <v>135</v>
      </c>
      <c r="H39" s="233">
        <v>4484830</v>
      </c>
      <c r="I39" s="233">
        <v>3812105</v>
      </c>
      <c r="J39" s="233">
        <v>3139381</v>
      </c>
      <c r="K39" s="236"/>
      <c r="L39" s="24"/>
      <c r="M39" s="24"/>
      <c r="N39" s="9"/>
    </row>
    <row r="40" spans="1:14" ht="39" thickBot="1" x14ac:dyDescent="0.35">
      <c r="B40" s="7"/>
      <c r="C40" s="8"/>
      <c r="D40" s="8"/>
      <c r="E40" s="8"/>
      <c r="F40" s="227"/>
      <c r="G40" s="234" t="s">
        <v>136</v>
      </c>
      <c r="H40" s="235">
        <v>14664830</v>
      </c>
      <c r="I40" s="235">
        <v>12465105</v>
      </c>
      <c r="J40" s="235">
        <v>10265381</v>
      </c>
      <c r="K40" s="236"/>
      <c r="L40" s="24"/>
      <c r="M40" s="24"/>
      <c r="N40" s="9"/>
    </row>
    <row r="41" spans="1:14" ht="26.25" thickBot="1" x14ac:dyDescent="0.35">
      <c r="B41" s="7"/>
      <c r="C41" s="8"/>
      <c r="D41" s="8"/>
      <c r="E41" s="8"/>
      <c r="F41" s="227"/>
      <c r="G41" s="234" t="s">
        <v>137</v>
      </c>
      <c r="H41" s="233">
        <v>3225000</v>
      </c>
      <c r="I41" s="233">
        <v>2741250</v>
      </c>
      <c r="J41" s="233">
        <v>2257500</v>
      </c>
      <c r="K41" s="236"/>
      <c r="L41" s="24"/>
      <c r="M41" s="24"/>
      <c r="N41" s="9"/>
    </row>
    <row r="42" spans="1:14" ht="64.5" thickBot="1" x14ac:dyDescent="0.35">
      <c r="B42" s="7"/>
      <c r="C42" s="8"/>
      <c r="D42" s="8"/>
      <c r="E42" s="8"/>
      <c r="F42" s="227"/>
      <c r="G42" s="234" t="s">
        <v>138</v>
      </c>
      <c r="H42" s="235">
        <v>17889830</v>
      </c>
      <c r="I42" s="235">
        <v>15206355</v>
      </c>
      <c r="J42" s="235">
        <v>12522881</v>
      </c>
      <c r="K42" s="236"/>
      <c r="L42" s="24"/>
      <c r="M42" s="24"/>
      <c r="N42" s="9"/>
    </row>
    <row r="43" spans="1:14" x14ac:dyDescent="0.3">
      <c r="B43" s="7"/>
      <c r="C43" s="8"/>
      <c r="D43" s="8"/>
      <c r="E43" s="8"/>
      <c r="F43" s="227"/>
      <c r="G43" s="227"/>
      <c r="H43" s="227"/>
      <c r="I43" s="228"/>
      <c r="J43" s="229"/>
      <c r="K43" s="236"/>
      <c r="L43" s="24"/>
      <c r="M43" s="24"/>
      <c r="N43" s="9"/>
    </row>
    <row r="44" spans="1:14" x14ac:dyDescent="0.3">
      <c r="B44" s="7"/>
      <c r="C44" s="8"/>
      <c r="D44" s="8"/>
      <c r="E44" s="8"/>
      <c r="F44" s="227"/>
      <c r="G44" s="227"/>
      <c r="H44" s="227"/>
      <c r="I44" s="228"/>
      <c r="J44" s="229"/>
      <c r="K44" s="236"/>
      <c r="L44" s="24"/>
      <c r="M44" s="24"/>
      <c r="N44" s="9"/>
    </row>
    <row r="45" spans="1:14" x14ac:dyDescent="0.3">
      <c r="B45" s="7"/>
      <c r="C45" s="8"/>
      <c r="D45" s="8"/>
      <c r="E45" s="8"/>
      <c r="F45" s="9"/>
      <c r="G45" s="9"/>
      <c r="H45" s="9"/>
      <c r="I45" s="8"/>
      <c r="J45" s="12"/>
      <c r="K45" s="13"/>
      <c r="L45" s="24"/>
      <c r="M45" s="24"/>
      <c r="N45" s="9"/>
    </row>
    <row r="46" spans="1:14" x14ac:dyDescent="0.3">
      <c r="B46" s="7"/>
      <c r="C46" s="8"/>
      <c r="D46" s="8"/>
      <c r="E46" s="8"/>
      <c r="F46" s="9"/>
      <c r="G46" s="9"/>
      <c r="H46" s="9"/>
      <c r="I46" s="8"/>
      <c r="J46" s="12"/>
      <c r="K46" s="13"/>
      <c r="L46" s="24"/>
      <c r="M46" s="24"/>
      <c r="N46" s="9"/>
    </row>
    <row r="47" spans="1:14" ht="17.25" thickBot="1" x14ac:dyDescent="0.35">
      <c r="A47" s="198"/>
      <c r="B47" s="252"/>
      <c r="C47" s="252"/>
      <c r="D47" s="92"/>
      <c r="E47" s="92"/>
      <c r="F47" s="92"/>
      <c r="G47" s="92"/>
      <c r="H47" s="92"/>
      <c r="I47" s="92"/>
      <c r="J47" s="24"/>
      <c r="K47" s="13"/>
      <c r="L47" s="24"/>
      <c r="M47" s="24"/>
      <c r="N47" s="9"/>
    </row>
    <row r="48" spans="1:14" ht="17.25" thickBot="1" x14ac:dyDescent="0.35">
      <c r="A48" s="198"/>
      <c r="B48" s="17"/>
      <c r="C48" s="199"/>
      <c r="D48" s="92"/>
      <c r="E48" s="92"/>
      <c r="F48" s="92"/>
      <c r="G48" s="73" t="s">
        <v>32</v>
      </c>
      <c r="H48" s="73"/>
      <c r="I48" s="73"/>
      <c r="J48" s="66"/>
      <c r="K48" s="72"/>
      <c r="L48" s="66"/>
      <c r="M48" s="58"/>
      <c r="N48" s="9"/>
    </row>
    <row r="49" spans="1:15" x14ac:dyDescent="0.3">
      <c r="A49" s="198"/>
      <c r="B49" s="200"/>
      <c r="C49" s="23"/>
      <c r="D49" s="92"/>
      <c r="E49" s="92"/>
      <c r="F49" s="92"/>
      <c r="G49" s="73" t="s">
        <v>18</v>
      </c>
      <c r="H49" s="67">
        <v>4072</v>
      </c>
      <c r="I49" s="67">
        <v>1600</v>
      </c>
      <c r="J49" s="74">
        <f>I49*H49</f>
        <v>6515200</v>
      </c>
      <c r="K49" s="66"/>
      <c r="L49" s="66"/>
      <c r="M49" s="58"/>
      <c r="N49" s="9"/>
    </row>
    <row r="50" spans="1:15" x14ac:dyDescent="0.3">
      <c r="A50" s="198"/>
      <c r="B50" s="200"/>
      <c r="C50" s="21"/>
      <c r="D50" s="92"/>
      <c r="E50" s="201"/>
      <c r="F50" s="92"/>
      <c r="G50" s="73" t="s">
        <v>19</v>
      </c>
      <c r="H50" s="67" t="s">
        <v>20</v>
      </c>
      <c r="I50" s="67"/>
      <c r="J50" s="66"/>
      <c r="K50" s="95"/>
      <c r="L50" s="95"/>
      <c r="M50" s="96"/>
      <c r="N50" s="97"/>
      <c r="O50" s="98"/>
    </row>
    <row r="51" spans="1:15" x14ac:dyDescent="0.3">
      <c r="A51" s="198"/>
      <c r="B51" s="202"/>
      <c r="C51" s="92"/>
      <c r="D51" s="92"/>
      <c r="E51" s="92"/>
      <c r="F51" s="92"/>
      <c r="G51" s="67" t="s">
        <v>33</v>
      </c>
      <c r="H51" s="67">
        <v>9114</v>
      </c>
      <c r="I51" s="67">
        <v>800</v>
      </c>
      <c r="J51" s="66">
        <f>I51*H51</f>
        <v>7291200</v>
      </c>
      <c r="K51" s="95"/>
      <c r="L51" s="95"/>
      <c r="M51" s="96"/>
      <c r="N51" s="97"/>
      <c r="O51" s="98"/>
    </row>
    <row r="52" spans="1:15" ht="70.5" hidden="1" customHeight="1" thickBot="1" x14ac:dyDescent="0.35">
      <c r="A52" s="198"/>
      <c r="B52" s="250"/>
      <c r="C52" s="251"/>
      <c r="D52" s="92"/>
      <c r="E52" s="92"/>
      <c r="F52" s="92"/>
      <c r="G52" s="75"/>
      <c r="H52" s="67"/>
      <c r="I52" s="67"/>
      <c r="J52" s="66"/>
      <c r="K52" s="99"/>
      <c r="L52" s="100"/>
      <c r="M52" s="97"/>
      <c r="N52" s="97"/>
      <c r="O52" s="98"/>
    </row>
    <row r="53" spans="1:15" ht="17.25" hidden="1" thickBot="1" x14ac:dyDescent="0.35">
      <c r="A53" s="198"/>
      <c r="B53" s="203"/>
      <c r="C53" s="21"/>
      <c r="D53" s="17"/>
      <c r="E53" s="27"/>
      <c r="F53" s="27"/>
      <c r="G53" s="76"/>
      <c r="H53" s="77"/>
      <c r="I53" s="77"/>
      <c r="J53" s="66"/>
      <c r="K53" s="101"/>
      <c r="L53" s="102"/>
      <c r="M53" s="103"/>
      <c r="N53" s="103"/>
      <c r="O53" s="103"/>
    </row>
    <row r="54" spans="1:15" ht="17.25" hidden="1" thickBot="1" x14ac:dyDescent="0.35">
      <c r="A54" s="198"/>
      <c r="B54" s="200"/>
      <c r="C54" s="23"/>
      <c r="D54" s="204"/>
      <c r="E54" s="25"/>
      <c r="F54" s="25"/>
      <c r="G54" s="76"/>
      <c r="H54" s="78"/>
      <c r="I54" s="79"/>
      <c r="J54" s="66"/>
      <c r="K54" s="104"/>
      <c r="L54" s="105"/>
      <c r="M54" s="106"/>
      <c r="N54" s="106"/>
      <c r="O54" s="106"/>
    </row>
    <row r="55" spans="1:15" ht="17.25" hidden="1" thickBot="1" x14ac:dyDescent="0.35">
      <c r="A55" s="198"/>
      <c r="B55" s="200"/>
      <c r="C55" s="21"/>
      <c r="D55" s="205"/>
      <c r="E55" s="205"/>
      <c r="F55" s="206"/>
      <c r="G55" s="81"/>
      <c r="H55" s="82"/>
      <c r="I55" s="79"/>
      <c r="J55" s="66"/>
      <c r="K55" s="104"/>
      <c r="L55" s="105"/>
      <c r="M55" s="106"/>
      <c r="N55" s="106"/>
      <c r="O55" s="106"/>
    </row>
    <row r="56" spans="1:15" ht="17.25" thickBot="1" x14ac:dyDescent="0.35">
      <c r="A56" s="198"/>
      <c r="B56" s="207"/>
      <c r="C56" s="208"/>
      <c r="D56" s="205"/>
      <c r="E56" s="205"/>
      <c r="F56" s="206"/>
      <c r="G56" s="81"/>
      <c r="H56" s="78"/>
      <c r="I56" s="79"/>
      <c r="J56" s="83"/>
      <c r="K56" s="104"/>
      <c r="L56" s="105"/>
      <c r="M56" s="106"/>
      <c r="N56" s="106"/>
      <c r="O56" s="106"/>
    </row>
    <row r="57" spans="1:15" ht="17.25" thickBot="1" x14ac:dyDescent="0.35">
      <c r="A57" s="198"/>
      <c r="B57" s="209"/>
      <c r="C57" s="210"/>
      <c r="D57" s="205"/>
      <c r="E57" s="205"/>
      <c r="F57" s="206"/>
      <c r="G57" s="118"/>
      <c r="H57" s="78"/>
      <c r="I57" s="79"/>
      <c r="J57" s="211"/>
      <c r="K57" s="104"/>
      <c r="L57" s="105"/>
      <c r="M57" s="106"/>
      <c r="N57" s="106"/>
      <c r="O57" s="106"/>
    </row>
    <row r="58" spans="1:15" ht="17.25" thickBot="1" x14ac:dyDescent="0.35">
      <c r="A58" s="198"/>
      <c r="B58" s="209"/>
      <c r="C58" s="212"/>
      <c r="D58" s="91"/>
      <c r="E58" s="91"/>
      <c r="F58" s="91"/>
      <c r="G58" s="78"/>
      <c r="H58" s="82"/>
      <c r="I58" s="78" t="s">
        <v>17</v>
      </c>
      <c r="J58" s="213">
        <f>J51+J49</f>
        <v>13806400</v>
      </c>
      <c r="K58" s="104"/>
      <c r="L58" s="105"/>
      <c r="M58" s="106"/>
      <c r="N58" s="106"/>
      <c r="O58" s="107"/>
    </row>
    <row r="59" spans="1:15" x14ac:dyDescent="0.3">
      <c r="A59" s="198"/>
      <c r="B59" s="209"/>
      <c r="C59" s="212"/>
      <c r="D59" s="91"/>
      <c r="E59" s="91"/>
      <c r="F59" s="91"/>
      <c r="G59" s="120"/>
      <c r="H59" s="121"/>
      <c r="I59" s="122" t="s">
        <v>34</v>
      </c>
      <c r="J59" s="122">
        <f>J58*90%</f>
        <v>12425760</v>
      </c>
      <c r="K59" s="108"/>
      <c r="L59" s="109"/>
      <c r="M59" s="110"/>
      <c r="N59" s="110"/>
      <c r="O59" s="98"/>
    </row>
    <row r="60" spans="1:15" x14ac:dyDescent="0.3">
      <c r="A60" s="17"/>
      <c r="B60" s="209"/>
      <c r="C60" s="212"/>
      <c r="D60" s="91"/>
      <c r="E60" s="91"/>
      <c r="F60" s="91"/>
      <c r="G60" s="120"/>
      <c r="H60" s="121"/>
      <c r="I60" s="122" t="s">
        <v>35</v>
      </c>
      <c r="J60" s="122">
        <f>J58*85%</f>
        <v>11735440</v>
      </c>
      <c r="K60" s="111"/>
      <c r="L60" s="112"/>
      <c r="M60" s="110"/>
      <c r="N60" s="110"/>
      <c r="O60" s="98"/>
    </row>
    <row r="61" spans="1:15" x14ac:dyDescent="0.3">
      <c r="A61" s="17"/>
      <c r="B61" s="209"/>
      <c r="C61" s="212"/>
      <c r="D61" s="91"/>
      <c r="E61" s="208"/>
      <c r="F61" s="208"/>
      <c r="G61" s="120"/>
      <c r="H61" s="121"/>
      <c r="I61" s="122" t="s">
        <v>22</v>
      </c>
      <c r="J61" s="122">
        <v>7291200</v>
      </c>
      <c r="K61" s="111"/>
      <c r="L61" s="113"/>
      <c r="M61" s="114"/>
      <c r="N61" s="114"/>
      <c r="O61" s="98"/>
    </row>
    <row r="62" spans="1:15" x14ac:dyDescent="0.3">
      <c r="A62" s="17"/>
      <c r="B62" s="17"/>
      <c r="C62" s="17"/>
      <c r="D62" s="17"/>
      <c r="E62" s="25"/>
      <c r="F62" s="25"/>
      <c r="G62" s="25"/>
      <c r="H62" s="25"/>
      <c r="I62" s="25"/>
      <c r="J62" s="25"/>
      <c r="K62" s="42"/>
      <c r="L62" s="39"/>
      <c r="M62" s="41"/>
      <c r="N62" s="39"/>
    </row>
    <row r="63" spans="1:15" x14ac:dyDescent="0.3">
      <c r="A63" s="17"/>
      <c r="B63" s="17"/>
      <c r="C63" s="17"/>
      <c r="D63" s="17"/>
      <c r="E63" s="25"/>
      <c r="F63" s="25"/>
      <c r="G63" s="25"/>
      <c r="H63" s="25"/>
      <c r="I63" s="25"/>
      <c r="J63" s="25"/>
      <c r="K63" s="28"/>
      <c r="L63" s="39"/>
      <c r="M63" s="39"/>
      <c r="N63" s="39"/>
    </row>
    <row r="64" spans="1:15" ht="17.25" thickBot="1" x14ac:dyDescent="0.35">
      <c r="A64" s="17"/>
      <c r="B64" s="17"/>
      <c r="C64" s="17"/>
      <c r="D64" s="17"/>
      <c r="E64" s="25"/>
      <c r="F64" s="25"/>
      <c r="G64" s="25"/>
      <c r="H64" s="25"/>
      <c r="I64" s="25"/>
      <c r="J64" s="25"/>
      <c r="K64" s="28"/>
      <c r="L64" s="39"/>
      <c r="M64" s="39"/>
      <c r="N64" s="39"/>
    </row>
    <row r="65" spans="1:14" ht="33.75" thickBot="1" x14ac:dyDescent="0.35">
      <c r="A65" s="17"/>
      <c r="B65" s="17"/>
      <c r="C65" s="17"/>
      <c r="D65" s="17"/>
      <c r="E65" s="25"/>
      <c r="F65" s="25"/>
      <c r="G65" s="25"/>
      <c r="H65" s="241" t="s">
        <v>134</v>
      </c>
      <c r="I65" s="242">
        <v>10994400</v>
      </c>
      <c r="J65" s="243">
        <f>I65*85%</f>
        <v>9345240</v>
      </c>
      <c r="K65" s="243">
        <f>I65*70%</f>
        <v>7696079.9999999991</v>
      </c>
      <c r="L65" s="39"/>
      <c r="M65" s="39"/>
      <c r="N65" s="39"/>
    </row>
    <row r="66" spans="1:14" ht="33.75" thickBot="1" x14ac:dyDescent="0.35">
      <c r="A66" s="17"/>
      <c r="B66" s="17"/>
      <c r="C66" s="17"/>
      <c r="D66" s="17"/>
      <c r="E66" s="25"/>
      <c r="F66" s="25"/>
      <c r="G66" s="25"/>
      <c r="H66" s="244" t="s">
        <v>135</v>
      </c>
      <c r="I66" s="245">
        <v>4225220</v>
      </c>
      <c r="J66" s="243">
        <f t="shared" ref="J66:J68" si="14">I66*85%</f>
        <v>3591437</v>
      </c>
      <c r="K66" s="243">
        <f t="shared" ref="K66:K68" si="15">I66*70%</f>
        <v>2957654</v>
      </c>
      <c r="L66" s="39"/>
      <c r="M66" s="39"/>
      <c r="N66" s="39"/>
    </row>
    <row r="67" spans="1:14" ht="50.25" thickBot="1" x14ac:dyDescent="0.35">
      <c r="A67" s="17"/>
      <c r="B67" s="17"/>
      <c r="C67" s="17"/>
      <c r="D67" s="17"/>
      <c r="E67" s="25"/>
      <c r="F67" s="25"/>
      <c r="G67" s="25"/>
      <c r="H67" s="247" t="s">
        <v>136</v>
      </c>
      <c r="I67" s="248">
        <v>15219620</v>
      </c>
      <c r="J67" s="243">
        <f>I67*85%</f>
        <v>12936677</v>
      </c>
      <c r="K67" s="243">
        <f>I67*70%</f>
        <v>10653734</v>
      </c>
      <c r="L67" s="39"/>
      <c r="M67" s="39"/>
      <c r="N67" s="39"/>
    </row>
    <row r="68" spans="1:14" ht="50.25" thickBot="1" x14ac:dyDescent="0.35">
      <c r="A68" s="17"/>
      <c r="B68" s="17"/>
      <c r="C68" s="17"/>
      <c r="D68" s="17"/>
      <c r="E68" s="25"/>
      <c r="F68" s="25"/>
      <c r="G68" s="25"/>
      <c r="H68" s="247" t="s">
        <v>137</v>
      </c>
      <c r="I68" s="249">
        <v>2875000</v>
      </c>
      <c r="J68" s="243">
        <f t="shared" si="14"/>
        <v>2443750</v>
      </c>
      <c r="K68" s="243">
        <f t="shared" si="15"/>
        <v>2012499.9999999998</v>
      </c>
      <c r="L68" s="39"/>
      <c r="M68" s="39"/>
      <c r="N68" s="39"/>
    </row>
    <row r="69" spans="1:14" ht="132.75" thickBot="1" x14ac:dyDescent="0.35">
      <c r="A69" s="17"/>
      <c r="B69" s="17"/>
      <c r="C69" s="17"/>
      <c r="D69" s="17"/>
      <c r="E69" s="25"/>
      <c r="F69" s="25"/>
      <c r="G69" s="25"/>
      <c r="H69" s="247" t="s">
        <v>138</v>
      </c>
      <c r="I69" s="246">
        <f>I68+I67</f>
        <v>18094620</v>
      </c>
      <c r="J69" s="243">
        <f>I69*85%</f>
        <v>15380427</v>
      </c>
      <c r="K69" s="243">
        <f>I69*70%</f>
        <v>12666234</v>
      </c>
      <c r="L69" s="39"/>
      <c r="M69" s="39"/>
      <c r="N69" s="39"/>
    </row>
    <row r="70" spans="1:14" x14ac:dyDescent="0.3">
      <c r="A70" s="17"/>
      <c r="B70" s="17"/>
      <c r="C70" s="17"/>
      <c r="D70" s="17"/>
      <c r="E70" s="25"/>
      <c r="F70" s="25"/>
      <c r="G70" s="25"/>
      <c r="H70" s="25"/>
      <c r="I70" s="25"/>
      <c r="J70" s="25"/>
      <c r="K70" s="28"/>
      <c r="L70" s="39"/>
      <c r="M70" s="39"/>
      <c r="N70" s="39"/>
    </row>
    <row r="71" spans="1:14" x14ac:dyDescent="0.3">
      <c r="A71" s="17"/>
      <c r="B71" s="17"/>
      <c r="C71" s="17"/>
      <c r="D71" s="17"/>
      <c r="E71" s="25"/>
      <c r="F71" s="25"/>
      <c r="G71" s="25"/>
      <c r="H71" s="25"/>
      <c r="I71" s="25"/>
      <c r="J71" s="25"/>
      <c r="K71" s="28"/>
      <c r="L71" s="39"/>
      <c r="M71" s="39"/>
      <c r="N71" s="39"/>
    </row>
    <row r="72" spans="1:14" x14ac:dyDescent="0.3">
      <c r="A72" s="17"/>
      <c r="B72" s="17"/>
      <c r="C72" s="17"/>
      <c r="D72" s="17"/>
      <c r="E72" s="25"/>
      <c r="F72" s="25"/>
      <c r="G72" s="25"/>
      <c r="H72" s="25"/>
      <c r="I72" s="25"/>
      <c r="J72" s="25"/>
      <c r="K72" s="28"/>
      <c r="L72" s="39"/>
      <c r="M72" s="39"/>
      <c r="N72" s="39"/>
    </row>
    <row r="73" spans="1:14" x14ac:dyDescent="0.3">
      <c r="A73" s="17"/>
      <c r="B73" s="17"/>
      <c r="C73" s="17"/>
      <c r="D73" s="17"/>
      <c r="E73" s="25"/>
      <c r="F73" s="25"/>
      <c r="G73" s="25"/>
      <c r="H73" s="25"/>
      <c r="I73" s="25"/>
      <c r="J73" s="25"/>
      <c r="K73" s="28"/>
      <c r="L73" s="39"/>
      <c r="M73" s="39"/>
      <c r="N73" s="39"/>
    </row>
    <row r="74" spans="1:14" x14ac:dyDescent="0.3">
      <c r="A74" s="17"/>
      <c r="B74" s="17"/>
      <c r="C74" s="17"/>
      <c r="D74" s="17"/>
      <c r="E74" s="25"/>
      <c r="F74" s="214"/>
      <c r="G74" s="214"/>
      <c r="H74" s="214"/>
      <c r="I74" s="215"/>
      <c r="J74" s="25"/>
      <c r="K74" s="28"/>
      <c r="L74" s="39"/>
      <c r="M74" s="39"/>
      <c r="N74" s="39"/>
    </row>
    <row r="75" spans="1:14" x14ac:dyDescent="0.3">
      <c r="A75" s="17"/>
      <c r="B75" s="17"/>
      <c r="C75" s="17"/>
      <c r="D75" s="17"/>
      <c r="E75" s="25"/>
      <c r="F75" s="216"/>
      <c r="G75" s="25"/>
      <c r="H75" s="216"/>
      <c r="I75" s="25"/>
      <c r="J75" s="25"/>
      <c r="K75" s="28"/>
      <c r="L75" s="39"/>
      <c r="M75" s="39"/>
      <c r="N75" s="39"/>
    </row>
    <row r="76" spans="1:14" x14ac:dyDescent="0.3">
      <c r="A76" s="17"/>
      <c r="B76" s="17"/>
      <c r="C76" s="17"/>
      <c r="D76" s="17"/>
      <c r="E76" s="25"/>
      <c r="F76" s="216"/>
      <c r="G76" s="216"/>
      <c r="H76" s="216"/>
      <c r="I76" s="25"/>
      <c r="J76" s="25"/>
      <c r="K76" s="28"/>
      <c r="L76" s="39"/>
      <c r="M76" s="39"/>
      <c r="N76" s="39"/>
    </row>
    <row r="77" spans="1:14" x14ac:dyDescent="0.3">
      <c r="A77" s="17"/>
      <c r="B77" s="17"/>
      <c r="C77" s="17"/>
      <c r="D77" s="17"/>
      <c r="E77" s="25"/>
      <c r="F77" s="216"/>
      <c r="G77" s="216"/>
      <c r="H77" s="216"/>
      <c r="I77" s="25"/>
      <c r="J77" s="25"/>
      <c r="K77" s="28"/>
      <c r="L77" s="39"/>
      <c r="M77" s="39"/>
      <c r="N77" s="39"/>
    </row>
    <row r="78" spans="1:14" x14ac:dyDescent="0.3">
      <c r="A78" s="17"/>
      <c r="B78" s="17"/>
      <c r="C78" s="17"/>
      <c r="D78" s="17"/>
      <c r="E78" s="25"/>
      <c r="F78" s="216"/>
      <c r="G78" s="217"/>
      <c r="H78" s="216"/>
      <c r="I78" s="25"/>
      <c r="J78" s="25"/>
      <c r="K78" s="28"/>
      <c r="L78" s="39"/>
      <c r="M78" s="39"/>
      <c r="N78" s="39"/>
    </row>
    <row r="79" spans="1:14" x14ac:dyDescent="0.3">
      <c r="A79" s="17"/>
      <c r="B79" s="17"/>
      <c r="C79" s="17"/>
      <c r="D79" s="17"/>
      <c r="E79" s="25"/>
      <c r="F79" s="216"/>
      <c r="G79" s="216"/>
      <c r="H79" s="216"/>
      <c r="I79" s="25"/>
      <c r="J79" s="25"/>
      <c r="K79" s="28"/>
      <c r="L79" s="39"/>
      <c r="M79" s="39"/>
      <c r="N79" s="39"/>
    </row>
    <row r="80" spans="1:14" x14ac:dyDescent="0.3">
      <c r="A80" s="17"/>
      <c r="B80" s="17"/>
      <c r="C80" s="17"/>
      <c r="D80" s="17"/>
      <c r="E80" s="25"/>
      <c r="F80" s="216"/>
      <c r="G80" s="216"/>
      <c r="H80" s="216"/>
      <c r="I80" s="25"/>
      <c r="J80" s="25"/>
      <c r="K80" s="28"/>
      <c r="L80" s="39"/>
      <c r="M80" s="39"/>
      <c r="N80" s="39"/>
    </row>
    <row r="81" spans="1:14" x14ac:dyDescent="0.3">
      <c r="A81" s="17"/>
      <c r="B81" s="17"/>
      <c r="C81" s="17"/>
      <c r="D81" s="17"/>
      <c r="E81" s="25"/>
      <c r="F81" s="216"/>
      <c r="G81" s="216"/>
      <c r="H81" s="216"/>
      <c r="I81" s="25"/>
      <c r="J81" s="25"/>
      <c r="K81" s="28"/>
      <c r="L81" s="39"/>
      <c r="M81" s="39"/>
      <c r="N81" s="39"/>
    </row>
    <row r="82" spans="1:14" x14ac:dyDescent="0.3">
      <c r="A82" s="17"/>
      <c r="B82" s="17"/>
      <c r="C82" s="17"/>
      <c r="D82" s="17"/>
      <c r="E82" s="25"/>
      <c r="F82" s="216"/>
      <c r="G82" s="216"/>
      <c r="H82" s="216"/>
      <c r="I82" s="25"/>
      <c r="J82" s="25"/>
      <c r="K82" s="28"/>
      <c r="L82" s="39"/>
      <c r="M82" s="39"/>
      <c r="N82" s="39"/>
    </row>
    <row r="83" spans="1:14" x14ac:dyDescent="0.3">
      <c r="A83" s="17"/>
      <c r="B83" s="17"/>
      <c r="C83" s="17"/>
      <c r="D83" s="17"/>
      <c r="E83" s="25"/>
      <c r="F83" s="216"/>
      <c r="G83" s="216"/>
      <c r="H83" s="216"/>
      <c r="I83" s="25"/>
      <c r="J83" s="25"/>
      <c r="K83" s="28"/>
      <c r="L83" s="39"/>
      <c r="M83" s="39"/>
      <c r="N83" s="39"/>
    </row>
    <row r="84" spans="1:14" x14ac:dyDescent="0.3">
      <c r="A84" s="17"/>
      <c r="B84" s="17"/>
      <c r="C84" s="17"/>
      <c r="D84" s="17"/>
      <c r="E84" s="25"/>
      <c r="F84" s="216"/>
      <c r="G84" s="216"/>
      <c r="H84" s="216"/>
      <c r="I84" s="25"/>
      <c r="J84" s="25"/>
      <c r="K84" s="28"/>
      <c r="L84" s="39"/>
      <c r="M84" s="39"/>
      <c r="N84" s="39"/>
    </row>
    <row r="85" spans="1:14" x14ac:dyDescent="0.3">
      <c r="A85" s="17"/>
      <c r="B85" s="17"/>
      <c r="C85" s="17"/>
      <c r="D85" s="17"/>
      <c r="E85" s="25"/>
      <c r="F85" s="25"/>
      <c r="G85" s="25"/>
      <c r="H85" s="25"/>
      <c r="I85" s="25"/>
      <c r="J85" s="25"/>
      <c r="K85" s="28"/>
      <c r="L85" s="39"/>
      <c r="M85" s="39"/>
      <c r="N85" s="39"/>
    </row>
    <row r="86" spans="1:14" x14ac:dyDescent="0.3">
      <c r="A86" s="17"/>
      <c r="B86" s="17"/>
      <c r="C86" s="17"/>
      <c r="D86" s="17"/>
      <c r="E86" s="25"/>
      <c r="F86" s="25"/>
      <c r="G86" s="25"/>
      <c r="H86" s="25"/>
      <c r="I86" s="25"/>
      <c r="J86" s="25"/>
      <c r="K86" s="28"/>
      <c r="L86" s="39"/>
      <c r="M86" s="39"/>
      <c r="N86" s="39"/>
    </row>
    <row r="87" spans="1:14" x14ac:dyDescent="0.3">
      <c r="A87" s="17"/>
      <c r="B87" s="17"/>
      <c r="C87" s="17"/>
      <c r="D87" s="17"/>
      <c r="E87" s="25"/>
      <c r="F87" s="25"/>
      <c r="G87" s="25"/>
      <c r="H87" s="25"/>
      <c r="I87" s="25"/>
      <c r="J87" s="25"/>
      <c r="K87" s="28"/>
      <c r="L87" s="39"/>
      <c r="M87" s="39"/>
      <c r="N87" s="39"/>
    </row>
    <row r="88" spans="1:14" x14ac:dyDescent="0.3">
      <c r="A88" s="17"/>
      <c r="B88" s="17"/>
      <c r="C88" s="17"/>
      <c r="D88" s="17"/>
      <c r="E88" s="25"/>
      <c r="F88" s="25"/>
      <c r="G88" s="25"/>
      <c r="H88" s="25"/>
      <c r="I88" s="25"/>
      <c r="J88" s="25"/>
      <c r="K88" s="28"/>
      <c r="L88" s="39"/>
      <c r="M88" s="39"/>
      <c r="N88" s="39"/>
    </row>
    <row r="89" spans="1:14" x14ac:dyDescent="0.3">
      <c r="A89" s="17"/>
      <c r="B89" s="17"/>
      <c r="C89" s="17"/>
      <c r="D89" s="17"/>
      <c r="E89" s="25"/>
      <c r="F89" s="25"/>
      <c r="G89" s="25"/>
      <c r="H89" s="25"/>
      <c r="I89" s="25"/>
      <c r="J89" s="25"/>
      <c r="K89" s="28"/>
      <c r="L89" s="39"/>
      <c r="M89" s="39"/>
      <c r="N89" s="39"/>
    </row>
    <row r="90" spans="1:14" x14ac:dyDescent="0.3">
      <c r="A90" s="17"/>
      <c r="B90" s="17"/>
      <c r="C90" s="17"/>
      <c r="D90" s="17"/>
      <c r="E90" s="25"/>
      <c r="F90" s="216"/>
      <c r="G90" s="25"/>
      <c r="H90" s="25"/>
      <c r="I90" s="25"/>
      <c r="J90" s="25"/>
      <c r="K90" s="28"/>
      <c r="L90" s="39"/>
      <c r="M90" s="39"/>
      <c r="N90" s="39"/>
    </row>
    <row r="91" spans="1:14" x14ac:dyDescent="0.3">
      <c r="A91" s="17"/>
      <c r="B91" s="17"/>
      <c r="C91" s="17"/>
      <c r="D91" s="17"/>
      <c r="E91" s="25"/>
      <c r="F91" s="216"/>
      <c r="G91" s="25"/>
      <c r="H91" s="25"/>
      <c r="I91" s="25"/>
      <c r="J91" s="25"/>
      <c r="K91" s="28"/>
      <c r="L91" s="39"/>
      <c r="M91" s="39"/>
      <c r="N91" s="39"/>
    </row>
    <row r="92" spans="1:14" x14ac:dyDescent="0.3">
      <c r="A92" s="17"/>
      <c r="B92" s="17"/>
      <c r="C92" s="17"/>
      <c r="D92" s="17"/>
      <c r="E92" s="25"/>
      <c r="F92" s="216"/>
      <c r="G92" s="25"/>
      <c r="H92" s="25"/>
      <c r="I92" s="25"/>
      <c r="J92" s="25"/>
      <c r="K92" s="28"/>
      <c r="L92" s="39"/>
      <c r="M92" s="39"/>
      <c r="N92" s="39"/>
    </row>
    <row r="93" spans="1:14" x14ac:dyDescent="0.3">
      <c r="A93" s="17"/>
      <c r="B93" s="17"/>
      <c r="C93" s="17"/>
      <c r="D93" s="17"/>
      <c r="E93" s="25"/>
      <c r="F93" s="216"/>
      <c r="G93" s="25"/>
      <c r="H93" s="25"/>
      <c r="I93" s="25"/>
      <c r="J93" s="25"/>
      <c r="K93" s="28"/>
      <c r="L93" s="39"/>
      <c r="M93" s="39"/>
      <c r="N93" s="39"/>
    </row>
    <row r="94" spans="1:14" x14ac:dyDescent="0.3">
      <c r="A94" s="17"/>
      <c r="B94" s="17"/>
      <c r="C94" s="17"/>
      <c r="D94" s="17"/>
      <c r="E94" s="25"/>
      <c r="F94" s="216"/>
      <c r="G94" s="25"/>
      <c r="H94" s="25"/>
      <c r="I94" s="25"/>
      <c r="J94" s="25"/>
      <c r="K94" s="28"/>
      <c r="L94" s="39"/>
      <c r="M94" s="39"/>
      <c r="N94" s="39"/>
    </row>
    <row r="95" spans="1:14" x14ac:dyDescent="0.3">
      <c r="A95" s="17"/>
      <c r="B95" s="17"/>
      <c r="C95" s="17"/>
      <c r="D95" s="17"/>
      <c r="E95" s="25"/>
      <c r="F95" s="216"/>
      <c r="G95" s="25"/>
      <c r="H95" s="25"/>
      <c r="I95" s="25"/>
      <c r="J95" s="25"/>
      <c r="K95" s="28"/>
      <c r="L95" s="39"/>
      <c r="M95" s="39"/>
      <c r="N95" s="39"/>
    </row>
    <row r="96" spans="1:14" x14ac:dyDescent="0.3">
      <c r="A96" s="17"/>
      <c r="B96" s="17"/>
      <c r="C96" s="17"/>
      <c r="D96" s="17"/>
      <c r="E96" s="25"/>
      <c r="F96" s="216"/>
      <c r="G96" s="25"/>
      <c r="H96" s="25"/>
      <c r="I96" s="25"/>
      <c r="J96" s="25"/>
      <c r="K96" s="28"/>
      <c r="L96" s="39"/>
      <c r="M96" s="39"/>
      <c r="N96" s="39"/>
    </row>
    <row r="97" spans="1:14" x14ac:dyDescent="0.3">
      <c r="A97" s="17"/>
      <c r="B97" s="17"/>
      <c r="C97" s="17"/>
      <c r="D97" s="17"/>
      <c r="E97" s="25"/>
      <c r="F97" s="216"/>
      <c r="G97" s="25"/>
      <c r="H97" s="25"/>
      <c r="I97" s="25"/>
      <c r="J97" s="25"/>
      <c r="K97" s="28"/>
      <c r="L97" s="39"/>
      <c r="M97" s="39"/>
      <c r="N97" s="39"/>
    </row>
    <row r="98" spans="1:14" x14ac:dyDescent="0.3">
      <c r="A98" s="17"/>
      <c r="B98" s="17"/>
      <c r="C98" s="17"/>
      <c r="D98" s="17"/>
      <c r="E98" s="25"/>
      <c r="F98" s="216"/>
      <c r="G98" s="25"/>
      <c r="H98" s="25"/>
      <c r="I98" s="25"/>
      <c r="J98" s="25"/>
      <c r="K98" s="28"/>
      <c r="L98" s="39"/>
      <c r="M98" s="39"/>
      <c r="N98" s="39"/>
    </row>
    <row r="99" spans="1:14" x14ac:dyDescent="0.3">
      <c r="A99" s="17"/>
      <c r="B99" s="17"/>
      <c r="C99" s="17"/>
      <c r="D99" s="17"/>
      <c r="E99" s="25"/>
      <c r="F99" s="216"/>
      <c r="G99" s="25"/>
      <c r="H99" s="25"/>
      <c r="I99" s="25"/>
      <c r="J99" s="25"/>
      <c r="K99" s="28"/>
      <c r="L99" s="39"/>
      <c r="M99" s="39"/>
      <c r="N99" s="39"/>
    </row>
    <row r="100" spans="1:14" x14ac:dyDescent="0.3">
      <c r="A100" s="17"/>
      <c r="B100" s="17"/>
      <c r="C100" s="17"/>
      <c r="D100" s="17"/>
      <c r="E100" s="25"/>
      <c r="F100" s="25"/>
      <c r="G100" s="25"/>
      <c r="H100" s="25"/>
      <c r="I100" s="25"/>
      <c r="J100" s="25"/>
      <c r="K100" s="28"/>
      <c r="L100" s="39"/>
      <c r="M100" s="39"/>
      <c r="N100" s="39"/>
    </row>
    <row r="101" spans="1:14" x14ac:dyDescent="0.3">
      <c r="A101" s="17"/>
      <c r="B101" s="17"/>
      <c r="C101" s="17"/>
      <c r="D101" s="17"/>
      <c r="E101" s="25"/>
      <c r="F101" s="25"/>
      <c r="G101" s="25"/>
      <c r="H101" s="25"/>
      <c r="I101" s="25"/>
      <c r="J101" s="25"/>
      <c r="K101" s="28"/>
      <c r="L101" s="39"/>
      <c r="M101" s="39"/>
      <c r="N101" s="39"/>
    </row>
    <row r="102" spans="1:14" x14ac:dyDescent="0.3">
      <c r="A102" s="17"/>
      <c r="B102" s="17"/>
      <c r="C102" s="17"/>
      <c r="D102" s="17"/>
      <c r="E102" s="25"/>
      <c r="F102" s="25"/>
      <c r="G102" s="25"/>
      <c r="H102" s="25"/>
      <c r="I102" s="25"/>
      <c r="J102" s="25"/>
      <c r="K102" s="28"/>
      <c r="L102" s="39"/>
      <c r="M102" s="39"/>
      <c r="N102" s="39"/>
    </row>
    <row r="103" spans="1:14" x14ac:dyDescent="0.3">
      <c r="A103" s="17"/>
      <c r="B103" s="17"/>
      <c r="C103" s="17"/>
      <c r="D103" s="17"/>
      <c r="E103" s="25"/>
      <c r="F103" s="25"/>
      <c r="G103" s="25"/>
      <c r="H103" s="25"/>
      <c r="I103" s="25"/>
      <c r="J103" s="25"/>
      <c r="K103" s="28"/>
      <c r="L103" s="39"/>
      <c r="M103" s="39"/>
      <c r="N103" s="39"/>
    </row>
    <row r="104" spans="1:14" x14ac:dyDescent="0.3">
      <c r="A104" s="17"/>
      <c r="B104" s="17"/>
      <c r="C104" s="17"/>
      <c r="D104" s="17"/>
      <c r="E104" s="25"/>
      <c r="F104" s="25"/>
      <c r="G104" s="25"/>
      <c r="H104" s="25"/>
      <c r="I104" s="25"/>
      <c r="J104" s="25"/>
      <c r="K104" s="28"/>
      <c r="L104" s="39"/>
      <c r="M104" s="39"/>
      <c r="N104" s="39"/>
    </row>
    <row r="105" spans="1:14" x14ac:dyDescent="0.3">
      <c r="A105" s="17"/>
      <c r="B105" s="17"/>
      <c r="C105" s="17"/>
      <c r="D105" s="17"/>
      <c r="E105" s="25"/>
      <c r="F105" s="25"/>
      <c r="G105" s="25"/>
      <c r="H105" s="25"/>
      <c r="I105" s="25"/>
      <c r="J105" s="25"/>
      <c r="K105" s="28"/>
      <c r="L105" s="39"/>
      <c r="M105" s="39"/>
      <c r="N105" s="39"/>
    </row>
    <row r="106" spans="1:14" x14ac:dyDescent="0.3">
      <c r="A106" s="17"/>
      <c r="B106" s="17"/>
      <c r="C106" s="17"/>
      <c r="D106" s="17"/>
      <c r="E106" s="25"/>
      <c r="F106" s="25"/>
      <c r="G106" s="25"/>
      <c r="H106" s="25"/>
      <c r="I106" s="25"/>
      <c r="J106" s="25"/>
      <c r="K106" s="28"/>
      <c r="L106" s="39"/>
      <c r="M106" s="39"/>
      <c r="N106" s="39"/>
    </row>
    <row r="107" spans="1:14" x14ac:dyDescent="0.3">
      <c r="A107" s="17"/>
      <c r="B107" s="17"/>
      <c r="C107" s="17"/>
      <c r="D107" s="17"/>
      <c r="E107" s="25"/>
      <c r="F107" s="25"/>
      <c r="G107" s="25"/>
      <c r="H107" s="25"/>
      <c r="I107" s="25"/>
      <c r="J107" s="25"/>
      <c r="K107" s="28"/>
      <c r="L107" s="39"/>
      <c r="M107" s="39"/>
      <c r="N107" s="39"/>
    </row>
    <row r="108" spans="1:14" x14ac:dyDescent="0.3">
      <c r="A108" s="17"/>
      <c r="B108" s="17"/>
      <c r="C108" s="17"/>
      <c r="D108" s="17"/>
      <c r="E108" s="25"/>
      <c r="F108" s="25"/>
      <c r="G108" s="25"/>
      <c r="H108" s="25"/>
      <c r="I108" s="25"/>
      <c r="J108" s="25"/>
      <c r="K108" s="28"/>
      <c r="L108" s="39"/>
      <c r="M108" s="39"/>
      <c r="N108" s="39"/>
    </row>
    <row r="109" spans="1:14" x14ac:dyDescent="0.3">
      <c r="A109" s="17"/>
      <c r="B109" s="17"/>
      <c r="C109" s="17"/>
      <c r="D109" s="17"/>
      <c r="E109" s="25"/>
      <c r="F109" s="25"/>
      <c r="G109" s="25"/>
      <c r="H109" s="25"/>
      <c r="I109" s="25"/>
      <c r="J109" s="25"/>
      <c r="K109" s="28"/>
      <c r="L109" s="39"/>
      <c r="M109" s="39"/>
      <c r="N109" s="39"/>
    </row>
    <row r="110" spans="1:14" x14ac:dyDescent="0.3">
      <c r="A110" s="17"/>
      <c r="B110" s="17"/>
      <c r="C110" s="17"/>
      <c r="D110" s="17"/>
      <c r="E110" s="25"/>
      <c r="F110" s="25"/>
      <c r="G110" s="25"/>
      <c r="H110" s="25"/>
      <c r="I110" s="25"/>
      <c r="J110" s="25"/>
      <c r="K110" s="28"/>
      <c r="L110" s="39"/>
      <c r="M110" s="39"/>
      <c r="N110" s="39"/>
    </row>
    <row r="111" spans="1:14" x14ac:dyDescent="0.3">
      <c r="A111" s="17"/>
      <c r="B111" s="17"/>
      <c r="C111" s="17"/>
      <c r="D111" s="17"/>
      <c r="E111" s="25"/>
      <c r="F111" s="25"/>
      <c r="G111" s="25"/>
      <c r="H111" s="25"/>
      <c r="I111" s="25"/>
      <c r="J111" s="25"/>
      <c r="K111" s="28"/>
      <c r="L111" s="39"/>
      <c r="M111" s="39"/>
      <c r="N111" s="39"/>
    </row>
    <row r="112" spans="1:14" x14ac:dyDescent="0.3">
      <c r="A112" s="17"/>
      <c r="B112" s="17"/>
      <c r="C112" s="17"/>
      <c r="D112" s="17"/>
      <c r="E112" s="25"/>
      <c r="F112" s="25"/>
      <c r="G112" s="25"/>
      <c r="H112" s="25"/>
      <c r="I112" s="25"/>
      <c r="J112" s="25"/>
      <c r="K112" s="28"/>
      <c r="L112" s="39"/>
      <c r="M112" s="39"/>
      <c r="N112" s="39"/>
    </row>
    <row r="113" spans="1:14" x14ac:dyDescent="0.3">
      <c r="A113" s="17"/>
      <c r="B113" s="17"/>
      <c r="C113" s="17"/>
      <c r="D113" s="17"/>
      <c r="E113" s="25"/>
      <c r="F113" s="25"/>
      <c r="G113" s="25"/>
      <c r="H113" s="25"/>
      <c r="I113" s="25"/>
      <c r="J113" s="25"/>
      <c r="K113" s="28"/>
      <c r="L113" s="39"/>
      <c r="M113" s="39"/>
      <c r="N113" s="39"/>
    </row>
    <row r="114" spans="1:14" x14ac:dyDescent="0.3">
      <c r="A114" s="17"/>
      <c r="B114" s="17"/>
      <c r="C114" s="17"/>
      <c r="D114" s="17"/>
      <c r="E114" s="25"/>
      <c r="F114" s="25"/>
      <c r="G114" s="25"/>
      <c r="H114" s="25"/>
      <c r="I114" s="25"/>
      <c r="J114" s="25"/>
      <c r="K114" s="28"/>
      <c r="L114" s="39"/>
      <c r="M114" s="39"/>
      <c r="N114" s="39"/>
    </row>
    <row r="115" spans="1:14" x14ac:dyDescent="0.3">
      <c r="A115" s="17"/>
      <c r="B115" s="17"/>
      <c r="C115" s="17"/>
      <c r="D115" s="17"/>
      <c r="E115" s="25"/>
      <c r="F115" s="25"/>
      <c r="G115" s="25"/>
      <c r="H115" s="25"/>
      <c r="I115" s="25"/>
      <c r="J115" s="25"/>
      <c r="K115" s="28"/>
      <c r="L115" s="39"/>
      <c r="M115" s="39"/>
      <c r="N115" s="39"/>
    </row>
    <row r="116" spans="1:14" x14ac:dyDescent="0.3">
      <c r="A116" s="17"/>
      <c r="B116" s="17"/>
      <c r="C116" s="17"/>
      <c r="D116" s="17"/>
      <c r="E116" s="25"/>
      <c r="F116" s="25"/>
      <c r="G116" s="25"/>
      <c r="H116" s="25"/>
      <c r="I116" s="25"/>
      <c r="J116" s="25"/>
      <c r="K116" s="28"/>
      <c r="L116" s="39"/>
      <c r="M116" s="39"/>
      <c r="N116" s="39"/>
    </row>
    <row r="117" spans="1:14" x14ac:dyDescent="0.3">
      <c r="A117" s="17"/>
      <c r="B117" s="17"/>
      <c r="C117" s="17"/>
      <c r="D117" s="17"/>
      <c r="E117" s="25"/>
      <c r="F117" s="25"/>
      <c r="G117" s="25"/>
      <c r="H117" s="25"/>
      <c r="I117" s="25"/>
      <c r="J117" s="25"/>
      <c r="K117" s="28"/>
      <c r="L117" s="39"/>
      <c r="M117" s="39"/>
      <c r="N117" s="39"/>
    </row>
    <row r="118" spans="1:14" x14ac:dyDescent="0.3">
      <c r="A118" s="17"/>
      <c r="B118" s="17"/>
      <c r="C118" s="17"/>
      <c r="D118" s="17"/>
      <c r="E118" s="25"/>
      <c r="F118" s="25"/>
      <c r="G118" s="25"/>
      <c r="H118" s="25"/>
      <c r="I118" s="25"/>
      <c r="J118" s="25"/>
      <c r="K118" s="28"/>
      <c r="L118" s="39"/>
      <c r="M118" s="39"/>
      <c r="N118" s="39"/>
    </row>
    <row r="119" spans="1:14" x14ac:dyDescent="0.3">
      <c r="A119" s="17"/>
      <c r="B119" s="17"/>
      <c r="C119" s="17"/>
      <c r="D119" s="17"/>
      <c r="E119" s="25"/>
      <c r="F119" s="25"/>
      <c r="G119" s="25"/>
      <c r="H119" s="25"/>
      <c r="I119" s="25"/>
      <c r="J119" s="25"/>
      <c r="K119" s="28"/>
      <c r="L119" s="39"/>
      <c r="M119" s="39"/>
      <c r="N119" s="39"/>
    </row>
    <row r="120" spans="1:14" x14ac:dyDescent="0.3">
      <c r="A120" s="17"/>
      <c r="B120" s="17"/>
      <c r="C120" s="17"/>
      <c r="D120" s="17"/>
      <c r="E120" s="25"/>
      <c r="F120" s="25"/>
      <c r="G120" s="25"/>
      <c r="H120" s="25"/>
      <c r="I120" s="25"/>
      <c r="J120" s="25"/>
      <c r="K120" s="28"/>
      <c r="L120" s="39"/>
      <c r="M120" s="39"/>
      <c r="N120" s="39"/>
    </row>
    <row r="121" spans="1:14" x14ac:dyDescent="0.3">
      <c r="A121" s="17"/>
      <c r="B121" s="17"/>
      <c r="C121" s="17"/>
      <c r="D121" s="17"/>
      <c r="E121" s="25"/>
      <c r="F121" s="25"/>
      <c r="G121" s="25"/>
      <c r="H121" s="25"/>
      <c r="I121" s="25"/>
      <c r="J121" s="25"/>
      <c r="K121" s="28"/>
      <c r="L121" s="39"/>
      <c r="M121" s="39"/>
      <c r="N121" s="39"/>
    </row>
    <row r="122" spans="1:14" x14ac:dyDescent="0.3">
      <c r="A122" s="17"/>
      <c r="B122" s="17"/>
      <c r="C122" s="17"/>
      <c r="D122" s="17"/>
      <c r="E122" s="25"/>
      <c r="F122" s="25"/>
      <c r="G122" s="25"/>
      <c r="H122" s="25"/>
      <c r="I122" s="25"/>
      <c r="J122" s="25"/>
      <c r="K122" s="28"/>
      <c r="L122" s="39"/>
      <c r="M122" s="39"/>
      <c r="N122" s="39"/>
    </row>
    <row r="123" spans="1:14" x14ac:dyDescent="0.3">
      <c r="A123" s="17"/>
      <c r="B123" s="17"/>
      <c r="C123" s="17"/>
      <c r="D123" s="17"/>
      <c r="E123" s="25"/>
      <c r="F123" s="25"/>
      <c r="G123" s="25"/>
      <c r="H123" s="25"/>
      <c r="I123" s="25"/>
      <c r="J123" s="25"/>
      <c r="K123" s="28"/>
      <c r="L123" s="39"/>
      <c r="M123" s="39"/>
      <c r="N123" s="39"/>
    </row>
    <row r="124" spans="1:14" x14ac:dyDescent="0.3">
      <c r="A124" s="17"/>
      <c r="B124" s="17"/>
      <c r="C124" s="17"/>
      <c r="D124" s="17"/>
      <c r="E124" s="25"/>
      <c r="F124" s="25"/>
      <c r="G124" s="25"/>
      <c r="H124" s="25"/>
      <c r="I124" s="25"/>
      <c r="J124" s="25"/>
      <c r="K124" s="28"/>
      <c r="L124" s="39"/>
      <c r="M124" s="39"/>
      <c r="N124" s="39"/>
    </row>
    <row r="125" spans="1:14" x14ac:dyDescent="0.3">
      <c r="A125" s="17"/>
      <c r="B125" s="17"/>
      <c r="C125" s="17"/>
      <c r="D125" s="17"/>
      <c r="E125" s="25"/>
      <c r="F125" s="25"/>
      <c r="G125" s="25"/>
      <c r="H125" s="25"/>
      <c r="I125" s="25"/>
      <c r="J125" s="25"/>
      <c r="K125" s="28"/>
      <c r="L125" s="39"/>
      <c r="M125" s="39"/>
      <c r="N125" s="39"/>
    </row>
    <row r="126" spans="1:14" x14ac:dyDescent="0.3">
      <c r="A126" s="1"/>
      <c r="B126" s="1"/>
      <c r="E126" s="28"/>
      <c r="F126" s="39"/>
      <c r="G126" s="39"/>
      <c r="H126" s="39"/>
      <c r="I126" s="28"/>
      <c r="J126" s="39"/>
      <c r="K126" s="28"/>
      <c r="L126" s="39"/>
      <c r="M126" s="39"/>
      <c r="N126" s="39"/>
    </row>
    <row r="127" spans="1:14" x14ac:dyDescent="0.3">
      <c r="A127" s="1"/>
      <c r="B127" s="1"/>
      <c r="E127" s="28"/>
      <c r="F127" s="39"/>
      <c r="G127" s="39"/>
      <c r="H127" s="39"/>
      <c r="I127" s="28"/>
      <c r="J127" s="39"/>
      <c r="K127" s="28"/>
      <c r="L127" s="39"/>
      <c r="M127" s="39"/>
      <c r="N127" s="39"/>
    </row>
    <row r="128" spans="1:14" x14ac:dyDescent="0.3">
      <c r="A128" s="1"/>
      <c r="B128" s="1"/>
      <c r="E128" s="28"/>
      <c r="F128" s="39"/>
      <c r="G128" s="39"/>
      <c r="H128" s="39"/>
      <c r="I128" s="28"/>
      <c r="J128" s="39"/>
      <c r="K128" s="28"/>
      <c r="L128" s="39"/>
      <c r="M128" s="39"/>
      <c r="N128" s="39"/>
    </row>
    <row r="129" spans="1:14" x14ac:dyDescent="0.3">
      <c r="A129" s="1"/>
      <c r="B129" s="1"/>
      <c r="E129" s="28"/>
      <c r="F129" s="39"/>
      <c r="G129" s="39"/>
      <c r="H129" s="39"/>
      <c r="I129" s="28"/>
      <c r="J129" s="39"/>
      <c r="K129" s="28"/>
      <c r="L129" s="39"/>
      <c r="M129" s="39"/>
      <c r="N129" s="39"/>
    </row>
    <row r="130" spans="1:14" x14ac:dyDescent="0.3">
      <c r="A130" s="1"/>
      <c r="B130" s="1"/>
      <c r="E130" s="28"/>
      <c r="F130" s="39"/>
      <c r="G130" s="39"/>
      <c r="H130" s="39"/>
      <c r="I130" s="28"/>
      <c r="J130" s="39"/>
      <c r="K130" s="28"/>
      <c r="L130" s="39"/>
      <c r="M130" s="39"/>
      <c r="N130" s="39"/>
    </row>
    <row r="131" spans="1:14" x14ac:dyDescent="0.3">
      <c r="A131" s="1"/>
      <c r="B131" s="1"/>
      <c r="E131" s="28"/>
      <c r="F131" s="39"/>
      <c r="G131" s="39"/>
      <c r="H131" s="39"/>
      <c r="I131" s="28"/>
      <c r="J131" s="39"/>
      <c r="K131" s="28"/>
      <c r="L131" s="39"/>
      <c r="M131" s="39"/>
      <c r="N131" s="39"/>
    </row>
    <row r="132" spans="1:14" x14ac:dyDescent="0.3">
      <c r="A132" s="1"/>
      <c r="B132" s="1"/>
      <c r="E132" s="28"/>
      <c r="F132" s="39"/>
      <c r="G132" s="39"/>
      <c r="H132" s="39"/>
      <c r="I132" s="28"/>
      <c r="J132" s="39"/>
      <c r="K132" s="28"/>
      <c r="L132" s="39"/>
      <c r="M132" s="39"/>
      <c r="N132" s="39"/>
    </row>
    <row r="133" spans="1:14" x14ac:dyDescent="0.3">
      <c r="A133" s="1"/>
      <c r="B133" s="1"/>
      <c r="E133" s="28"/>
      <c r="F133" s="39"/>
      <c r="G133" s="39"/>
      <c r="H133" s="39"/>
      <c r="I133" s="28"/>
      <c r="J133" s="39"/>
      <c r="K133" s="28"/>
      <c r="L133" s="39"/>
      <c r="M133" s="39"/>
      <c r="N133" s="39"/>
    </row>
    <row r="134" spans="1:14" x14ac:dyDescent="0.3">
      <c r="A134" s="1"/>
      <c r="B134" s="1"/>
      <c r="E134" s="28"/>
      <c r="F134" s="39"/>
      <c r="G134" s="39"/>
      <c r="H134" s="39"/>
      <c r="I134" s="28"/>
      <c r="J134" s="39"/>
      <c r="K134" s="28"/>
      <c r="L134" s="39"/>
      <c r="M134" s="39"/>
      <c r="N134" s="39"/>
    </row>
    <row r="135" spans="1:14" x14ac:dyDescent="0.3">
      <c r="A135" s="1"/>
      <c r="B135" s="1"/>
      <c r="E135" s="28"/>
      <c r="F135" s="39"/>
      <c r="G135" s="39"/>
      <c r="H135" s="39"/>
      <c r="I135" s="28"/>
      <c r="J135" s="39"/>
      <c r="K135" s="28"/>
      <c r="L135" s="39"/>
      <c r="M135" s="39"/>
      <c r="N135" s="39"/>
    </row>
    <row r="136" spans="1:14" x14ac:dyDescent="0.3">
      <c r="A136" s="1"/>
      <c r="B136" s="1"/>
      <c r="E136" s="28"/>
      <c r="F136" s="39"/>
      <c r="G136" s="39"/>
      <c r="H136" s="39"/>
      <c r="I136" s="28"/>
      <c r="J136" s="39"/>
      <c r="K136" s="28"/>
      <c r="L136" s="39"/>
      <c r="M136" s="39"/>
      <c r="N136" s="39"/>
    </row>
    <row r="137" spans="1:14" x14ac:dyDescent="0.3">
      <c r="A137" s="1"/>
      <c r="B137" s="1"/>
      <c r="E137" s="28"/>
      <c r="F137" s="39"/>
      <c r="G137" s="39"/>
      <c r="H137" s="39"/>
      <c r="I137" s="28"/>
      <c r="J137" s="39"/>
      <c r="K137" s="28"/>
      <c r="L137" s="39"/>
      <c r="M137" s="39"/>
      <c r="N137" s="39"/>
    </row>
    <row r="138" spans="1:14" x14ac:dyDescent="0.3">
      <c r="A138" s="1"/>
      <c r="B138" s="1"/>
      <c r="E138" s="28"/>
      <c r="F138" s="39"/>
      <c r="G138" s="39"/>
      <c r="H138" s="39"/>
      <c r="I138" s="28"/>
      <c r="J138" s="39"/>
      <c r="K138" s="28"/>
      <c r="L138" s="39"/>
      <c r="M138" s="39"/>
      <c r="N138" s="39"/>
    </row>
    <row r="139" spans="1:14" x14ac:dyDescent="0.3">
      <c r="A139" s="1"/>
      <c r="B139" s="1"/>
      <c r="E139" s="28"/>
      <c r="F139" s="39"/>
      <c r="G139" s="39"/>
      <c r="H139" s="39"/>
      <c r="I139" s="28"/>
      <c r="J139" s="39"/>
      <c r="K139" s="28"/>
      <c r="L139" s="39"/>
      <c r="M139" s="39"/>
      <c r="N139" s="39"/>
    </row>
    <row r="140" spans="1:14" x14ac:dyDescent="0.3">
      <c r="A140" s="1"/>
      <c r="B140" s="1"/>
      <c r="E140" s="28"/>
      <c r="F140" s="39"/>
      <c r="G140" s="39"/>
      <c r="H140" s="39"/>
      <c r="I140" s="28"/>
      <c r="J140" s="39"/>
      <c r="K140" s="28"/>
      <c r="L140" s="39"/>
      <c r="M140" s="39"/>
      <c r="N140" s="39"/>
    </row>
    <row r="141" spans="1:14" x14ac:dyDescent="0.3">
      <c r="A141" s="1"/>
      <c r="B141" s="1"/>
      <c r="E141" s="28"/>
      <c r="F141" s="39"/>
      <c r="G141" s="39"/>
      <c r="H141" s="39"/>
      <c r="I141" s="28"/>
      <c r="J141" s="39"/>
      <c r="K141" s="28"/>
      <c r="L141" s="39"/>
      <c r="M141" s="39"/>
      <c r="N141" s="39"/>
    </row>
    <row r="142" spans="1:14" x14ac:dyDescent="0.3">
      <c r="A142" s="1"/>
      <c r="B142" s="1"/>
      <c r="E142" s="28"/>
      <c r="F142" s="39"/>
      <c r="G142" s="39"/>
      <c r="H142" s="39"/>
      <c r="I142" s="28"/>
      <c r="J142" s="39"/>
      <c r="K142" s="28"/>
      <c r="L142" s="39"/>
      <c r="M142" s="39"/>
      <c r="N142" s="39"/>
    </row>
    <row r="143" spans="1:14" x14ac:dyDescent="0.3">
      <c r="A143" s="1"/>
      <c r="B143" s="1"/>
      <c r="E143" s="28"/>
      <c r="F143" s="39"/>
      <c r="G143" s="39"/>
      <c r="H143" s="39"/>
      <c r="I143" s="28"/>
      <c r="J143" s="39"/>
      <c r="K143" s="28"/>
      <c r="L143" s="39"/>
      <c r="M143" s="39"/>
      <c r="N143" s="39"/>
    </row>
    <row r="144" spans="1:14" x14ac:dyDescent="0.3">
      <c r="A144" s="1"/>
      <c r="B144" s="1"/>
      <c r="E144" s="28"/>
      <c r="F144" s="39"/>
      <c r="G144" s="39"/>
      <c r="H144" s="39"/>
      <c r="I144" s="28"/>
      <c r="J144" s="39"/>
      <c r="K144" s="28"/>
      <c r="L144" s="39"/>
      <c r="M144" s="39"/>
      <c r="N144" s="39"/>
    </row>
    <row r="145" spans="1:14" x14ac:dyDescent="0.3">
      <c r="A145" s="1"/>
      <c r="B145" s="1"/>
      <c r="E145" s="28"/>
      <c r="F145" s="39"/>
      <c r="G145" s="39"/>
      <c r="H145" s="39"/>
      <c r="I145" s="28"/>
      <c r="J145" s="39"/>
      <c r="K145" s="28"/>
      <c r="L145" s="39"/>
      <c r="M145" s="39"/>
      <c r="N145" s="39"/>
    </row>
    <row r="146" spans="1:14" x14ac:dyDescent="0.3">
      <c r="A146" s="1"/>
      <c r="B146" s="1"/>
      <c r="E146" s="28"/>
      <c r="F146" s="39"/>
      <c r="G146" s="39"/>
      <c r="H146" s="39"/>
      <c r="I146" s="28"/>
      <c r="J146" s="39"/>
      <c r="K146" s="28"/>
      <c r="L146" s="39"/>
      <c r="M146" s="39"/>
      <c r="N146" s="39"/>
    </row>
    <row r="147" spans="1:14" x14ac:dyDescent="0.3">
      <c r="A147" s="1"/>
      <c r="B147" s="1"/>
      <c r="E147" s="28"/>
      <c r="F147" s="39"/>
      <c r="G147" s="39"/>
      <c r="H147" s="39"/>
      <c r="I147" s="28"/>
      <c r="J147" s="39"/>
      <c r="K147" s="28"/>
      <c r="L147" s="39"/>
      <c r="M147" s="39"/>
      <c r="N147" s="39"/>
    </row>
    <row r="148" spans="1:14" x14ac:dyDescent="0.3">
      <c r="A148" s="1"/>
      <c r="B148" s="1"/>
      <c r="E148" s="28"/>
      <c r="F148" s="39"/>
      <c r="G148" s="39"/>
      <c r="H148" s="39"/>
      <c r="I148" s="28"/>
      <c r="J148" s="39"/>
      <c r="K148" s="28"/>
      <c r="L148" s="39"/>
      <c r="M148" s="39"/>
      <c r="N148" s="39"/>
    </row>
    <row r="149" spans="1:14" x14ac:dyDescent="0.3">
      <c r="A149" s="1"/>
      <c r="B149" s="1"/>
      <c r="E149" s="28"/>
      <c r="F149" s="39"/>
      <c r="G149" s="39"/>
      <c r="H149" s="39"/>
      <c r="I149" s="28"/>
      <c r="J149" s="39"/>
      <c r="K149" s="28"/>
      <c r="L149" s="39"/>
      <c r="M149" s="39"/>
      <c r="N149" s="39"/>
    </row>
    <row r="150" spans="1:14" x14ac:dyDescent="0.3">
      <c r="A150" s="1"/>
      <c r="B150" s="1"/>
      <c r="E150" s="28"/>
      <c r="F150" s="39"/>
      <c r="G150" s="39"/>
      <c r="H150" s="39"/>
      <c r="I150" s="28"/>
      <c r="J150" s="39"/>
      <c r="K150" s="28"/>
      <c r="L150" s="39"/>
      <c r="M150" s="39"/>
      <c r="N150" s="39"/>
    </row>
    <row r="151" spans="1:14" x14ac:dyDescent="0.3">
      <c r="A151" s="1"/>
      <c r="B151" s="1"/>
      <c r="E151" s="28"/>
      <c r="F151" s="39"/>
      <c r="G151" s="39"/>
      <c r="H151" s="39"/>
      <c r="I151" s="28"/>
      <c r="J151" s="39"/>
      <c r="K151" s="28"/>
      <c r="L151" s="39"/>
      <c r="M151" s="39"/>
      <c r="N151" s="39"/>
    </row>
    <row r="152" spans="1:14" x14ac:dyDescent="0.3">
      <c r="A152" s="1"/>
      <c r="B152" s="1"/>
      <c r="E152" s="28"/>
      <c r="F152" s="39"/>
      <c r="G152" s="39"/>
      <c r="H152" s="39"/>
      <c r="I152" s="28"/>
      <c r="J152" s="39"/>
      <c r="K152" s="28"/>
      <c r="L152" s="39"/>
      <c r="M152" s="39"/>
      <c r="N152" s="39"/>
    </row>
    <row r="153" spans="1:14" x14ac:dyDescent="0.3">
      <c r="A153" s="1"/>
      <c r="B153" s="1"/>
      <c r="E153" s="28"/>
      <c r="F153" s="39"/>
      <c r="G153" s="39"/>
      <c r="H153" s="39"/>
      <c r="I153" s="28"/>
      <c r="J153" s="39"/>
      <c r="K153" s="28"/>
      <c r="L153" s="39"/>
      <c r="M153" s="39"/>
      <c r="N153" s="39"/>
    </row>
    <row r="154" spans="1:14" x14ac:dyDescent="0.3">
      <c r="A154" s="1"/>
      <c r="B154" s="1"/>
      <c r="E154" s="28"/>
      <c r="F154" s="39"/>
      <c r="G154" s="39"/>
      <c r="H154" s="39"/>
      <c r="I154" s="28"/>
      <c r="J154" s="39"/>
      <c r="K154" s="28"/>
      <c r="L154" s="39"/>
      <c r="M154" s="39"/>
      <c r="N154" s="39"/>
    </row>
    <row r="155" spans="1:14" x14ac:dyDescent="0.3">
      <c r="A155" s="1"/>
      <c r="B155" s="1"/>
      <c r="E155" s="28"/>
      <c r="F155" s="39"/>
      <c r="G155" s="39"/>
      <c r="H155" s="39"/>
      <c r="I155" s="28"/>
      <c r="J155" s="39"/>
      <c r="K155" s="28"/>
      <c r="L155" s="39"/>
      <c r="M155" s="39"/>
      <c r="N155" s="39"/>
    </row>
    <row r="156" spans="1:14" x14ac:dyDescent="0.3">
      <c r="A156" s="1"/>
      <c r="B156" s="1"/>
      <c r="E156" s="28"/>
      <c r="F156" s="39"/>
      <c r="G156" s="39"/>
      <c r="H156" s="39"/>
      <c r="I156" s="28"/>
      <c r="J156" s="39"/>
      <c r="K156" s="28"/>
      <c r="L156" s="39"/>
      <c r="M156" s="39"/>
      <c r="N156" s="39"/>
    </row>
    <row r="157" spans="1:14" x14ac:dyDescent="0.3">
      <c r="A157" s="1"/>
      <c r="B157" s="1"/>
      <c r="E157" s="28"/>
      <c r="F157" s="39"/>
      <c r="G157" s="39"/>
      <c r="H157" s="39"/>
      <c r="I157" s="28"/>
      <c r="J157" s="39"/>
      <c r="K157" s="28"/>
      <c r="L157" s="39"/>
      <c r="M157" s="39"/>
      <c r="N157" s="39"/>
    </row>
    <row r="158" spans="1:14" x14ac:dyDescent="0.3">
      <c r="A158" s="1"/>
      <c r="B158" s="1"/>
      <c r="E158" s="28"/>
      <c r="F158" s="39"/>
      <c r="G158" s="39"/>
      <c r="H158" s="39"/>
      <c r="I158" s="28"/>
      <c r="J158" s="39"/>
      <c r="K158" s="28"/>
      <c r="L158" s="39"/>
      <c r="M158" s="39"/>
      <c r="N158" s="39"/>
    </row>
    <row r="159" spans="1:14" x14ac:dyDescent="0.3">
      <c r="A159" s="1"/>
      <c r="B159" s="1"/>
      <c r="E159" s="28"/>
      <c r="F159" s="39"/>
      <c r="G159" s="39"/>
      <c r="H159" s="39"/>
      <c r="I159" s="28"/>
      <c r="J159" s="39"/>
      <c r="K159" s="28"/>
      <c r="L159" s="39"/>
      <c r="M159" s="39"/>
      <c r="N159" s="39"/>
    </row>
    <row r="160" spans="1:14" x14ac:dyDescent="0.3">
      <c r="A160" s="1"/>
      <c r="B160" s="1"/>
      <c r="E160" s="28"/>
      <c r="F160" s="39"/>
      <c r="G160" s="39"/>
      <c r="H160" s="39"/>
      <c r="I160" s="28"/>
      <c r="J160" s="39"/>
      <c r="K160" s="28"/>
      <c r="L160" s="39"/>
      <c r="M160" s="39"/>
      <c r="N160" s="39"/>
    </row>
    <row r="161" spans="1:14" x14ac:dyDescent="0.3">
      <c r="A161" s="1"/>
      <c r="B161" s="1"/>
      <c r="E161" s="28"/>
      <c r="F161" s="39"/>
      <c r="G161" s="39"/>
      <c r="H161" s="39"/>
      <c r="I161" s="28"/>
      <c r="J161" s="39"/>
      <c r="K161" s="28"/>
      <c r="L161" s="39"/>
      <c r="M161" s="39"/>
      <c r="N161" s="39"/>
    </row>
    <row r="162" spans="1:14" x14ac:dyDescent="0.3">
      <c r="A162" s="1"/>
      <c r="B162" s="1"/>
      <c r="E162" s="28"/>
      <c r="F162" s="39"/>
      <c r="G162" s="39"/>
      <c r="H162" s="39"/>
      <c r="I162" s="28"/>
      <c r="J162" s="39"/>
      <c r="K162" s="28"/>
      <c r="L162" s="39"/>
      <c r="M162" s="39"/>
      <c r="N162" s="39"/>
    </row>
    <row r="163" spans="1:14" x14ac:dyDescent="0.3">
      <c r="A163" s="1"/>
      <c r="B163" s="1"/>
      <c r="E163" s="28"/>
      <c r="F163" s="39"/>
      <c r="G163" s="39"/>
      <c r="H163" s="39"/>
      <c r="I163" s="28"/>
      <c r="J163" s="39"/>
      <c r="K163" s="28"/>
      <c r="L163" s="39"/>
      <c r="M163" s="39"/>
      <c r="N163" s="39"/>
    </row>
    <row r="164" spans="1:14" x14ac:dyDescent="0.3">
      <c r="A164" s="1"/>
      <c r="B164" s="1"/>
      <c r="E164" s="28"/>
      <c r="F164" s="39"/>
      <c r="G164" s="39"/>
      <c r="H164" s="39"/>
      <c r="I164" s="28"/>
      <c r="J164" s="39"/>
      <c r="K164" s="28"/>
      <c r="L164" s="39"/>
      <c r="M164" s="39"/>
      <c r="N164" s="39"/>
    </row>
    <row r="165" spans="1:14" x14ac:dyDescent="0.3">
      <c r="A165" s="1"/>
      <c r="B165" s="1"/>
      <c r="E165" s="28"/>
      <c r="F165" s="39"/>
      <c r="G165" s="39"/>
      <c r="H165" s="39"/>
      <c r="I165" s="28"/>
      <c r="J165" s="39"/>
      <c r="K165" s="28"/>
      <c r="L165" s="39"/>
      <c r="M165" s="39"/>
      <c r="N165" s="39"/>
    </row>
    <row r="166" spans="1:14" x14ac:dyDescent="0.3">
      <c r="A166" s="1"/>
      <c r="B166" s="1"/>
      <c r="E166" s="28"/>
      <c r="F166" s="39"/>
      <c r="G166" s="39"/>
      <c r="H166" s="39"/>
      <c r="I166" s="28"/>
      <c r="J166" s="39"/>
      <c r="K166" s="28"/>
      <c r="L166" s="39"/>
      <c r="M166" s="39"/>
      <c r="N166" s="39"/>
    </row>
    <row r="167" spans="1:14" x14ac:dyDescent="0.3">
      <c r="A167" s="1"/>
      <c r="B167" s="1"/>
      <c r="E167" s="28"/>
      <c r="F167" s="39"/>
      <c r="G167" s="39"/>
      <c r="H167" s="39"/>
      <c r="I167" s="28"/>
      <c r="J167" s="39"/>
      <c r="K167" s="28"/>
      <c r="L167" s="39"/>
      <c r="M167" s="39"/>
      <c r="N167" s="39"/>
    </row>
    <row r="168" spans="1:14" x14ac:dyDescent="0.3">
      <c r="A168" s="1"/>
      <c r="B168" s="1"/>
      <c r="E168" s="28"/>
      <c r="F168" s="39"/>
      <c r="G168" s="39"/>
      <c r="H168" s="39"/>
      <c r="I168" s="28"/>
      <c r="J168" s="39"/>
      <c r="K168" s="28"/>
      <c r="L168" s="39"/>
      <c r="M168" s="39"/>
      <c r="N168" s="39"/>
    </row>
    <row r="169" spans="1:14" x14ac:dyDescent="0.3">
      <c r="A169" s="1"/>
      <c r="B169" s="1"/>
      <c r="E169" s="28"/>
      <c r="F169" s="39"/>
      <c r="G169" s="39"/>
      <c r="H169" s="39"/>
      <c r="I169" s="28"/>
      <c r="J169" s="39"/>
      <c r="K169" s="28"/>
      <c r="L169" s="39"/>
      <c r="M169" s="39"/>
      <c r="N169" s="39"/>
    </row>
    <row r="170" spans="1:14" x14ac:dyDescent="0.3">
      <c r="A170" s="1"/>
      <c r="B170" s="1"/>
      <c r="E170" s="28"/>
      <c r="F170" s="39"/>
      <c r="G170" s="39"/>
      <c r="H170" s="39"/>
      <c r="I170" s="28"/>
      <c r="J170" s="39"/>
      <c r="K170" s="28"/>
      <c r="L170" s="39"/>
      <c r="M170" s="39"/>
      <c r="N170" s="39"/>
    </row>
    <row r="171" spans="1:14" x14ac:dyDescent="0.3">
      <c r="A171" s="1"/>
      <c r="B171" s="1"/>
      <c r="E171" s="28"/>
      <c r="F171" s="39"/>
      <c r="G171" s="39"/>
      <c r="H171" s="39"/>
      <c r="I171" s="28"/>
      <c r="J171" s="39"/>
      <c r="K171" s="28"/>
      <c r="L171" s="39"/>
      <c r="M171" s="39"/>
      <c r="N171" s="39"/>
    </row>
    <row r="172" spans="1:14" x14ac:dyDescent="0.3">
      <c r="A172" s="1"/>
      <c r="B172" s="1"/>
      <c r="E172" s="28"/>
      <c r="F172" s="39"/>
      <c r="G172" s="39"/>
      <c r="H172" s="39"/>
      <c r="I172" s="28"/>
      <c r="J172" s="39"/>
      <c r="K172" s="28"/>
      <c r="L172" s="39"/>
      <c r="M172" s="39"/>
      <c r="N172" s="39"/>
    </row>
    <row r="173" spans="1:14" x14ac:dyDescent="0.3">
      <c r="A173" s="1"/>
      <c r="B173" s="1"/>
      <c r="E173" s="28"/>
      <c r="F173" s="39"/>
      <c r="G173" s="39"/>
      <c r="H173" s="39"/>
      <c r="I173" s="28"/>
      <c r="J173" s="39"/>
      <c r="K173" s="28"/>
      <c r="L173" s="39"/>
      <c r="M173" s="39"/>
      <c r="N173" s="39"/>
    </row>
    <row r="174" spans="1:14" x14ac:dyDescent="0.3">
      <c r="A174" s="1"/>
      <c r="B174" s="1"/>
      <c r="E174" s="28"/>
      <c r="F174" s="39"/>
      <c r="G174" s="39"/>
      <c r="H174" s="39"/>
      <c r="I174" s="28"/>
      <c r="J174" s="39"/>
      <c r="K174" s="28"/>
      <c r="L174" s="39"/>
      <c r="M174" s="39"/>
      <c r="N174" s="39"/>
    </row>
    <row r="175" spans="1:14" x14ac:dyDescent="0.3">
      <c r="A175" s="1"/>
      <c r="B175" s="1"/>
      <c r="E175" s="28"/>
      <c r="F175" s="39"/>
      <c r="G175" s="39"/>
      <c r="H175" s="39"/>
      <c r="I175" s="28"/>
      <c r="J175" s="39"/>
      <c r="K175" s="28"/>
      <c r="L175" s="39"/>
      <c r="M175" s="39"/>
      <c r="N175" s="39"/>
    </row>
    <row r="176" spans="1:14" x14ac:dyDescent="0.3">
      <c r="A176" s="1"/>
      <c r="B176" s="1"/>
      <c r="E176" s="28"/>
      <c r="F176" s="39"/>
      <c r="G176" s="39"/>
      <c r="H176" s="39"/>
      <c r="I176" s="28"/>
      <c r="J176" s="39"/>
      <c r="K176" s="28"/>
      <c r="L176" s="39"/>
      <c r="M176" s="39"/>
      <c r="N176" s="39"/>
    </row>
    <row r="177" spans="1:14" x14ac:dyDescent="0.3">
      <c r="A177" s="1"/>
      <c r="B177" s="1"/>
      <c r="E177" s="28"/>
      <c r="F177" s="39"/>
      <c r="G177" s="39"/>
      <c r="H177" s="39"/>
      <c r="I177" s="28"/>
      <c r="J177" s="39"/>
      <c r="K177" s="28"/>
      <c r="L177" s="39"/>
      <c r="M177" s="39"/>
      <c r="N177" s="39"/>
    </row>
    <row r="178" spans="1:14" x14ac:dyDescent="0.3">
      <c r="A178" s="1"/>
      <c r="B178" s="1"/>
      <c r="E178" s="28"/>
      <c r="F178" s="39"/>
      <c r="G178" s="39"/>
      <c r="H178" s="39"/>
      <c r="I178" s="28"/>
      <c r="J178" s="39"/>
      <c r="K178" s="28"/>
      <c r="L178" s="39"/>
      <c r="M178" s="39"/>
      <c r="N178" s="39"/>
    </row>
    <row r="179" spans="1:14" x14ac:dyDescent="0.3">
      <c r="A179" s="1"/>
      <c r="B179" s="1"/>
      <c r="E179" s="28"/>
      <c r="F179" s="39"/>
      <c r="G179" s="39"/>
      <c r="H179" s="39"/>
      <c r="I179" s="28"/>
      <c r="J179" s="39"/>
      <c r="K179" s="28"/>
      <c r="L179" s="39"/>
      <c r="M179" s="39"/>
      <c r="N179" s="39"/>
    </row>
    <row r="180" spans="1:14" x14ac:dyDescent="0.3">
      <c r="A180" s="1"/>
      <c r="B180" s="1"/>
      <c r="E180" s="28"/>
      <c r="F180" s="39"/>
      <c r="G180" s="39"/>
      <c r="H180" s="39"/>
      <c r="I180" s="28"/>
      <c r="J180" s="39"/>
      <c r="K180" s="28"/>
      <c r="L180" s="39"/>
      <c r="M180" s="39"/>
      <c r="N180" s="39"/>
    </row>
    <row r="181" spans="1:14" x14ac:dyDescent="0.3">
      <c r="A181" s="1"/>
      <c r="B181" s="1"/>
      <c r="E181" s="28"/>
      <c r="F181" s="39"/>
      <c r="G181" s="39"/>
      <c r="H181" s="39"/>
      <c r="I181" s="28"/>
      <c r="J181" s="39"/>
      <c r="K181" s="28"/>
      <c r="L181" s="39"/>
      <c r="M181" s="39"/>
      <c r="N181" s="39"/>
    </row>
    <row r="182" spans="1:14" x14ac:dyDescent="0.3">
      <c r="A182" s="1"/>
      <c r="B182" s="1"/>
      <c r="E182" s="28"/>
      <c r="F182" s="39"/>
      <c r="G182" s="39"/>
      <c r="H182" s="39"/>
      <c r="I182" s="28"/>
      <c r="J182" s="39"/>
      <c r="K182" s="28"/>
      <c r="L182" s="39"/>
      <c r="M182" s="39"/>
      <c r="N182" s="39"/>
    </row>
    <row r="183" spans="1:14" x14ac:dyDescent="0.3">
      <c r="A183" s="1"/>
      <c r="B183" s="1"/>
      <c r="E183" s="28"/>
      <c r="F183" s="39"/>
      <c r="G183" s="39"/>
      <c r="H183" s="39"/>
      <c r="I183" s="28"/>
      <c r="J183" s="39"/>
      <c r="K183" s="28"/>
      <c r="L183" s="39"/>
      <c r="M183" s="39"/>
      <c r="N183" s="39"/>
    </row>
    <row r="184" spans="1:14" x14ac:dyDescent="0.3">
      <c r="A184" s="1"/>
      <c r="B184" s="1"/>
      <c r="E184" s="28"/>
      <c r="F184" s="39"/>
      <c r="G184" s="39"/>
      <c r="H184" s="39"/>
      <c r="I184" s="28"/>
      <c r="J184" s="39"/>
      <c r="K184" s="28"/>
      <c r="L184" s="39"/>
      <c r="M184" s="39"/>
      <c r="N184" s="39"/>
    </row>
    <row r="185" spans="1:14" x14ac:dyDescent="0.3">
      <c r="A185" s="1"/>
      <c r="B185" s="1"/>
      <c r="E185" s="28"/>
      <c r="F185" s="39"/>
      <c r="G185" s="39"/>
      <c r="H185" s="39"/>
      <c r="I185" s="28"/>
      <c r="J185" s="39"/>
      <c r="K185" s="28"/>
      <c r="L185" s="39"/>
      <c r="M185" s="39"/>
      <c r="N185" s="39"/>
    </row>
    <row r="186" spans="1:14" x14ac:dyDescent="0.3">
      <c r="A186" s="1"/>
      <c r="B186" s="1"/>
      <c r="E186" s="28"/>
      <c r="F186" s="39"/>
      <c r="G186" s="39"/>
      <c r="H186" s="39"/>
      <c r="I186" s="28"/>
      <c r="J186" s="39"/>
      <c r="K186" s="28"/>
      <c r="L186" s="39"/>
      <c r="M186" s="39"/>
      <c r="N186" s="39"/>
    </row>
    <row r="187" spans="1:14" x14ac:dyDescent="0.3">
      <c r="A187" s="1"/>
      <c r="B187" s="1"/>
      <c r="E187" s="28"/>
      <c r="F187" s="39"/>
      <c r="G187" s="39"/>
      <c r="H187" s="39"/>
      <c r="I187" s="28"/>
      <c r="J187" s="39"/>
      <c r="K187" s="28"/>
      <c r="L187" s="39"/>
      <c r="M187" s="39"/>
      <c r="N187" s="39"/>
    </row>
    <row r="188" spans="1:14" x14ac:dyDescent="0.3">
      <c r="A188" s="1"/>
      <c r="B188" s="1"/>
      <c r="E188" s="28"/>
      <c r="F188" s="39"/>
      <c r="G188" s="39"/>
      <c r="H188" s="39"/>
      <c r="I188" s="28"/>
      <c r="J188" s="39"/>
      <c r="K188" s="28"/>
      <c r="L188" s="39"/>
      <c r="M188" s="39"/>
      <c r="N188" s="39"/>
    </row>
    <row r="189" spans="1:14" x14ac:dyDescent="0.3">
      <c r="A189" s="1"/>
      <c r="B189" s="1"/>
      <c r="E189" s="28"/>
      <c r="F189" s="39"/>
      <c r="G189" s="39"/>
      <c r="H189" s="39"/>
      <c r="I189" s="28"/>
      <c r="J189" s="39"/>
      <c r="K189" s="28"/>
      <c r="L189" s="39"/>
      <c r="M189" s="39"/>
      <c r="N189" s="39"/>
    </row>
    <row r="190" spans="1:14" x14ac:dyDescent="0.3">
      <c r="A190" s="1"/>
      <c r="B190" s="1"/>
      <c r="E190" s="28"/>
      <c r="F190" s="39"/>
      <c r="G190" s="39"/>
      <c r="H190" s="39"/>
      <c r="I190" s="28"/>
      <c r="J190" s="39"/>
      <c r="K190" s="28"/>
      <c r="L190" s="39"/>
      <c r="M190" s="39"/>
      <c r="N190" s="39"/>
    </row>
  </sheetData>
  <mergeCells count="2">
    <mergeCell ref="B52:C52"/>
    <mergeCell ref="B47:C4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5"/>
  <sheetViews>
    <sheetView workbookViewId="0">
      <selection activeCell="N3" sqref="N3"/>
    </sheetView>
  </sheetViews>
  <sheetFormatPr defaultRowHeight="16.5" x14ac:dyDescent="0.3"/>
  <cols>
    <col min="1" max="1" width="9.140625" style="56"/>
    <col min="2" max="2" width="19.5703125" style="2" bestFit="1" customWidth="1"/>
    <col min="3" max="3" width="14.140625" style="1" customWidth="1"/>
    <col min="4" max="4" width="14.85546875" style="1" customWidth="1"/>
    <col min="5" max="5" width="10.140625" style="1" customWidth="1"/>
    <col min="6" max="6" width="12" style="5" customWidth="1"/>
    <col min="7" max="7" width="13.85546875" style="5" bestFit="1" customWidth="1"/>
    <col min="8" max="8" width="14.140625" style="5" customWidth="1"/>
    <col min="9" max="9" width="13.85546875" style="1" bestFit="1" customWidth="1"/>
    <col min="10" max="10" width="20.5703125" style="5" customWidth="1"/>
    <col min="11" max="11" width="14.140625" style="1" customWidth="1"/>
    <col min="12" max="12" width="14.85546875" style="5" customWidth="1"/>
    <col min="13" max="13" width="14.85546875" style="5" bestFit="1" customWidth="1"/>
    <col min="14" max="14" width="13.28515625" style="5" bestFit="1" customWidth="1"/>
    <col min="15" max="16384" width="9.140625" style="1"/>
  </cols>
  <sheetData>
    <row r="1" spans="1:15" x14ac:dyDescent="0.3">
      <c r="B1" s="10" t="s">
        <v>11</v>
      </c>
      <c r="J1" s="5" t="s">
        <v>145</v>
      </c>
      <c r="K1" s="1" t="s">
        <v>146</v>
      </c>
      <c r="L1" s="5" t="s">
        <v>148</v>
      </c>
    </row>
    <row r="2" spans="1:15" x14ac:dyDescent="0.3">
      <c r="B2" s="18" t="s">
        <v>10</v>
      </c>
      <c r="C2" s="1">
        <v>2428</v>
      </c>
      <c r="E2" s="4"/>
      <c r="F2" s="4"/>
      <c r="G2" s="20"/>
      <c r="H2" s="1"/>
      <c r="I2" s="1" t="s">
        <v>17</v>
      </c>
      <c r="J2" s="93">
        <f>C4+L27</f>
        <v>12261010</v>
      </c>
      <c r="K2" s="115">
        <v>1425000</v>
      </c>
      <c r="L2" s="237">
        <f>K2+J2</f>
        <v>13686010</v>
      </c>
      <c r="M2" s="237">
        <f>L2*85%</f>
        <v>11633108.5</v>
      </c>
      <c r="N2" s="237">
        <f>L2*70%</f>
        <v>9580207</v>
      </c>
    </row>
    <row r="3" spans="1:15" x14ac:dyDescent="0.3">
      <c r="B3" s="19" t="s">
        <v>9</v>
      </c>
      <c r="C3" s="23">
        <v>2600</v>
      </c>
      <c r="D3" s="11"/>
      <c r="E3" s="22"/>
      <c r="F3" s="22"/>
      <c r="G3" s="11"/>
      <c r="H3" s="88"/>
      <c r="I3" s="1" t="s">
        <v>30</v>
      </c>
      <c r="J3" s="93">
        <f>J2*95%</f>
        <v>11647959.5</v>
      </c>
    </row>
    <row r="4" spans="1:15" x14ac:dyDescent="0.3">
      <c r="B4" s="32" t="s">
        <v>15</v>
      </c>
      <c r="C4" s="59">
        <f>ROUND((C2*C3),0)</f>
        <v>6312800</v>
      </c>
      <c r="F4" s="17"/>
      <c r="G4" s="17"/>
      <c r="I4" s="1" t="s">
        <v>31</v>
      </c>
      <c r="J4" s="93">
        <f>J2*80%</f>
        <v>9808808</v>
      </c>
      <c r="K4" s="88"/>
    </row>
    <row r="5" spans="1:15" x14ac:dyDescent="0.3">
      <c r="B5" s="10" t="s">
        <v>12</v>
      </c>
    </row>
    <row r="6" spans="1:15" s="3" customFormat="1" ht="60.75" thickBot="1" x14ac:dyDescent="0.25">
      <c r="B6" s="33" t="s">
        <v>0</v>
      </c>
      <c r="C6" s="34" t="s">
        <v>23</v>
      </c>
      <c r="D6" s="34" t="s">
        <v>1</v>
      </c>
      <c r="E6" s="34" t="s">
        <v>3</v>
      </c>
      <c r="F6" s="34" t="s">
        <v>4</v>
      </c>
      <c r="G6" s="36" t="s">
        <v>8</v>
      </c>
      <c r="H6" s="36" t="s">
        <v>2</v>
      </c>
      <c r="I6" s="36" t="s">
        <v>5</v>
      </c>
      <c r="J6" s="36" t="s">
        <v>6</v>
      </c>
      <c r="K6" s="36" t="s">
        <v>13</v>
      </c>
      <c r="L6" s="36" t="s">
        <v>14</v>
      </c>
      <c r="M6" s="36" t="s">
        <v>7</v>
      </c>
      <c r="N6" s="3" t="s">
        <v>16</v>
      </c>
    </row>
    <row r="7" spans="1:15" ht="17.25" thickBot="1" x14ac:dyDescent="0.35">
      <c r="A7" s="64"/>
      <c r="B7" s="1" t="s">
        <v>36</v>
      </c>
      <c r="C7" s="116">
        <v>4000</v>
      </c>
      <c r="D7" s="37">
        <v>2002</v>
      </c>
      <c r="E7" s="37">
        <v>2023</v>
      </c>
      <c r="F7" s="37">
        <v>50</v>
      </c>
      <c r="G7" s="55">
        <v>1200</v>
      </c>
      <c r="H7" s="89">
        <f>E7-D7</f>
        <v>21</v>
      </c>
      <c r="I7" s="90">
        <f>IF(H7&gt;=5,90*H7/F7,0)</f>
        <v>37.799999999999997</v>
      </c>
      <c r="J7" s="23">
        <f t="shared" ref="J7:J11" si="0">G7/100*I7</f>
        <v>453.59999999999997</v>
      </c>
      <c r="K7" s="23">
        <f>ROUND((G7-J7),0)</f>
        <v>746</v>
      </c>
      <c r="L7" s="23">
        <f>ROUND((K7*C7),0)</f>
        <v>2984000</v>
      </c>
      <c r="M7" s="23">
        <f>ROUND((C7*G7),0)</f>
        <v>4800000</v>
      </c>
      <c r="N7" s="91">
        <f>M7-L7</f>
        <v>1816000</v>
      </c>
    </row>
    <row r="8" spans="1:15" ht="17.25" thickBot="1" x14ac:dyDescent="0.35">
      <c r="A8" s="64"/>
      <c r="B8" s="1" t="s">
        <v>37</v>
      </c>
      <c r="C8" s="116">
        <v>784</v>
      </c>
      <c r="D8" s="37">
        <v>2002</v>
      </c>
      <c r="E8" s="37">
        <v>2023</v>
      </c>
      <c r="F8" s="37">
        <v>50</v>
      </c>
      <c r="G8" s="55">
        <v>800</v>
      </c>
      <c r="H8" s="89">
        <f t="shared" ref="H8:H11" si="1">E8-D8</f>
        <v>21</v>
      </c>
      <c r="I8" s="90">
        <f t="shared" ref="I8:I26" si="2">IF(H8&gt;=5,90*H8/F8,0)</f>
        <v>37.799999999999997</v>
      </c>
      <c r="J8" s="23">
        <f t="shared" si="0"/>
        <v>302.39999999999998</v>
      </c>
      <c r="K8" s="23">
        <f t="shared" ref="K8:K11" si="3">ROUND((G8-J8),0)</f>
        <v>498</v>
      </c>
      <c r="L8" s="23">
        <f t="shared" ref="L8:L11" si="4">ROUND((K8*C8),0)</f>
        <v>390432</v>
      </c>
      <c r="M8" s="23">
        <f t="shared" ref="M8:M11" si="5">ROUND((C8*G8),0)</f>
        <v>627200</v>
      </c>
      <c r="N8" s="91">
        <f t="shared" ref="N8:N24" si="6">M8-L8</f>
        <v>236768</v>
      </c>
    </row>
    <row r="9" spans="1:15" ht="24" customHeight="1" thickBot="1" x14ac:dyDescent="0.35">
      <c r="A9" s="3"/>
      <c r="B9" s="1" t="s">
        <v>38</v>
      </c>
      <c r="C9" s="116">
        <v>3565</v>
      </c>
      <c r="D9" s="37">
        <v>2002</v>
      </c>
      <c r="E9" s="37">
        <v>2023</v>
      </c>
      <c r="F9" s="37">
        <v>40</v>
      </c>
      <c r="G9" s="55">
        <v>800</v>
      </c>
      <c r="H9" s="89">
        <f>E9-D9</f>
        <v>21</v>
      </c>
      <c r="I9" s="90">
        <f>IF(H9&gt;=5,90*H9/F9,0)</f>
        <v>47.25</v>
      </c>
      <c r="J9" s="23">
        <f t="shared" si="0"/>
        <v>378</v>
      </c>
      <c r="K9" s="23">
        <f>ROUND((G9-J9),0)</f>
        <v>422</v>
      </c>
      <c r="L9" s="23">
        <f>ROUND((K9*C9),0)</f>
        <v>1504430</v>
      </c>
      <c r="M9" s="23">
        <f>ROUND((C9*G9),0)</f>
        <v>2852000</v>
      </c>
      <c r="N9" s="91">
        <f>M9-L9</f>
        <v>1347570</v>
      </c>
    </row>
    <row r="10" spans="1:15" s="35" customFormat="1" ht="45.75" customHeight="1" thickBot="1" x14ac:dyDescent="0.35">
      <c r="A10" s="56"/>
      <c r="B10" s="1" t="s">
        <v>39</v>
      </c>
      <c r="C10" s="116">
        <v>1175</v>
      </c>
      <c r="D10" s="37">
        <v>2002</v>
      </c>
      <c r="E10" s="37">
        <v>2023</v>
      </c>
      <c r="F10" s="37">
        <v>40</v>
      </c>
      <c r="G10" s="55">
        <v>800</v>
      </c>
      <c r="H10" s="89">
        <f t="shared" si="1"/>
        <v>21</v>
      </c>
      <c r="I10" s="90">
        <f t="shared" si="2"/>
        <v>47.25</v>
      </c>
      <c r="J10" s="23">
        <f t="shared" si="0"/>
        <v>378</v>
      </c>
      <c r="K10" s="23">
        <f t="shared" si="3"/>
        <v>422</v>
      </c>
      <c r="L10" s="23">
        <f t="shared" si="4"/>
        <v>495850</v>
      </c>
      <c r="M10" s="23">
        <f t="shared" si="5"/>
        <v>940000</v>
      </c>
      <c r="N10" s="91">
        <f t="shared" si="6"/>
        <v>444150</v>
      </c>
      <c r="O10" s="1"/>
    </row>
    <row r="11" spans="1:15" ht="17.25" thickBot="1" x14ac:dyDescent="0.35">
      <c r="A11" s="3"/>
      <c r="B11" s="1" t="s">
        <v>40</v>
      </c>
      <c r="C11" s="116">
        <v>1359</v>
      </c>
      <c r="D11" s="37">
        <v>2002</v>
      </c>
      <c r="E11" s="37">
        <v>2023</v>
      </c>
      <c r="F11" s="37">
        <v>40</v>
      </c>
      <c r="G11" s="55">
        <v>800</v>
      </c>
      <c r="H11" s="89">
        <f t="shared" si="1"/>
        <v>21</v>
      </c>
      <c r="I11" s="90">
        <f t="shared" si="2"/>
        <v>47.25</v>
      </c>
      <c r="J11" s="23">
        <f t="shared" si="0"/>
        <v>378</v>
      </c>
      <c r="K11" s="23">
        <f t="shared" si="3"/>
        <v>422</v>
      </c>
      <c r="L11" s="23">
        <f t="shared" si="4"/>
        <v>573498</v>
      </c>
      <c r="M11" s="23">
        <f t="shared" si="5"/>
        <v>1087200</v>
      </c>
      <c r="N11" s="91">
        <f t="shared" si="6"/>
        <v>513702</v>
      </c>
    </row>
    <row r="12" spans="1:15" ht="17.25" hidden="1" thickBot="1" x14ac:dyDescent="0.35">
      <c r="B12" s="54"/>
      <c r="C12" s="57"/>
      <c r="D12" s="37">
        <v>2000</v>
      </c>
      <c r="E12" s="37">
        <v>2023</v>
      </c>
      <c r="F12" s="37"/>
      <c r="G12" s="55"/>
      <c r="H12" s="89"/>
      <c r="I12" s="90"/>
      <c r="J12" s="23"/>
      <c r="K12" s="23"/>
      <c r="L12" s="23"/>
      <c r="M12" s="23"/>
      <c r="N12" s="91"/>
    </row>
    <row r="13" spans="1:15" ht="17.25" hidden="1" thickBot="1" x14ac:dyDescent="0.35">
      <c r="A13" s="3"/>
      <c r="B13" s="48"/>
      <c r="C13" s="57">
        <v>0</v>
      </c>
      <c r="D13" s="37">
        <v>2000</v>
      </c>
      <c r="E13" s="37">
        <v>2023</v>
      </c>
      <c r="F13" s="37">
        <v>60</v>
      </c>
      <c r="G13" s="55">
        <v>0</v>
      </c>
      <c r="H13" s="89">
        <f t="shared" ref="H13:H26" si="7">E13-D13</f>
        <v>23</v>
      </c>
      <c r="I13" s="90">
        <f t="shared" si="2"/>
        <v>34.5</v>
      </c>
      <c r="J13" s="23">
        <f t="shared" ref="J13:J26" si="8">G13/100*I13</f>
        <v>0</v>
      </c>
      <c r="K13" s="23">
        <f t="shared" ref="K13:K26" si="9">ROUND((G13-J13),0)</f>
        <v>0</v>
      </c>
      <c r="L13" s="23">
        <f t="shared" ref="L13:L26" si="10">ROUND((K13*C13),0)</f>
        <v>0</v>
      </c>
      <c r="M13" s="23">
        <f t="shared" ref="M13:M26" si="11">ROUND((C13*G13),0)</f>
        <v>0</v>
      </c>
      <c r="N13" s="91">
        <f t="shared" si="6"/>
        <v>0</v>
      </c>
    </row>
    <row r="14" spans="1:15" ht="17.25" hidden="1" thickBot="1" x14ac:dyDescent="0.35">
      <c r="A14" s="3"/>
      <c r="B14" s="48"/>
      <c r="C14" s="57">
        <v>0</v>
      </c>
      <c r="D14" s="37">
        <v>2000</v>
      </c>
      <c r="E14" s="37">
        <v>2023</v>
      </c>
      <c r="F14" s="37">
        <v>60</v>
      </c>
      <c r="G14" s="55">
        <v>0</v>
      </c>
      <c r="H14" s="89">
        <f t="shared" si="7"/>
        <v>23</v>
      </c>
      <c r="I14" s="90">
        <f t="shared" si="2"/>
        <v>34.5</v>
      </c>
      <c r="J14" s="23">
        <f t="shared" si="8"/>
        <v>0</v>
      </c>
      <c r="K14" s="23">
        <f t="shared" si="9"/>
        <v>0</v>
      </c>
      <c r="L14" s="23">
        <f t="shared" si="10"/>
        <v>0</v>
      </c>
      <c r="M14" s="23">
        <f t="shared" si="11"/>
        <v>0</v>
      </c>
      <c r="N14" s="91">
        <f t="shared" si="6"/>
        <v>0</v>
      </c>
    </row>
    <row r="15" spans="1:15" ht="17.25" hidden="1" thickBot="1" x14ac:dyDescent="0.35">
      <c r="B15" s="48"/>
      <c r="C15" s="57">
        <v>0</v>
      </c>
      <c r="D15" s="37">
        <v>2000</v>
      </c>
      <c r="E15" s="37">
        <v>2023</v>
      </c>
      <c r="F15" s="37">
        <v>60</v>
      </c>
      <c r="G15" s="55">
        <v>0</v>
      </c>
      <c r="H15" s="89">
        <f t="shared" si="7"/>
        <v>23</v>
      </c>
      <c r="I15" s="90">
        <f t="shared" si="2"/>
        <v>34.5</v>
      </c>
      <c r="J15" s="23">
        <f t="shared" si="8"/>
        <v>0</v>
      </c>
      <c r="K15" s="23">
        <f t="shared" si="9"/>
        <v>0</v>
      </c>
      <c r="L15" s="23">
        <f t="shared" si="10"/>
        <v>0</v>
      </c>
      <c r="M15" s="23">
        <f t="shared" si="11"/>
        <v>0</v>
      </c>
      <c r="N15" s="91">
        <f t="shared" si="6"/>
        <v>0</v>
      </c>
    </row>
    <row r="16" spans="1:15" ht="17.25" hidden="1" thickBot="1" x14ac:dyDescent="0.35">
      <c r="A16" s="3"/>
      <c r="B16" s="48"/>
      <c r="C16" s="57">
        <v>0</v>
      </c>
      <c r="D16" s="37">
        <v>2000</v>
      </c>
      <c r="E16" s="37">
        <v>2023</v>
      </c>
      <c r="F16" s="37">
        <v>60</v>
      </c>
      <c r="G16" s="55">
        <v>0</v>
      </c>
      <c r="H16" s="89">
        <f t="shared" si="7"/>
        <v>23</v>
      </c>
      <c r="I16" s="90">
        <f t="shared" si="2"/>
        <v>34.5</v>
      </c>
      <c r="J16" s="23">
        <f t="shared" si="8"/>
        <v>0</v>
      </c>
      <c r="K16" s="23">
        <f t="shared" si="9"/>
        <v>0</v>
      </c>
      <c r="L16" s="23">
        <f t="shared" si="10"/>
        <v>0</v>
      </c>
      <c r="M16" s="23">
        <f t="shared" si="11"/>
        <v>0</v>
      </c>
      <c r="N16" s="91">
        <f t="shared" si="6"/>
        <v>0</v>
      </c>
    </row>
    <row r="17" spans="1:14" ht="17.25" hidden="1" thickBot="1" x14ac:dyDescent="0.35">
      <c r="B17" s="52"/>
      <c r="C17" s="57">
        <v>0</v>
      </c>
      <c r="D17" s="37">
        <v>2000</v>
      </c>
      <c r="E17" s="37">
        <v>2023</v>
      </c>
      <c r="F17" s="37">
        <v>60</v>
      </c>
      <c r="G17" s="55">
        <v>0</v>
      </c>
      <c r="H17" s="89">
        <f t="shared" si="7"/>
        <v>23</v>
      </c>
      <c r="I17" s="90">
        <f t="shared" si="2"/>
        <v>34.5</v>
      </c>
      <c r="J17" s="23">
        <f t="shared" si="8"/>
        <v>0</v>
      </c>
      <c r="K17" s="23">
        <f t="shared" si="9"/>
        <v>0</v>
      </c>
      <c r="L17" s="23">
        <f t="shared" si="10"/>
        <v>0</v>
      </c>
      <c r="M17" s="23">
        <f t="shared" si="11"/>
        <v>0</v>
      </c>
      <c r="N17" s="91">
        <f t="shared" si="6"/>
        <v>0</v>
      </c>
    </row>
    <row r="18" spans="1:14" ht="17.25" hidden="1" thickBot="1" x14ac:dyDescent="0.35">
      <c r="A18" s="3"/>
      <c r="B18" s="53"/>
      <c r="C18" s="57">
        <v>0</v>
      </c>
      <c r="D18" s="37">
        <v>2000</v>
      </c>
      <c r="E18" s="37">
        <v>2023</v>
      </c>
      <c r="F18" s="37">
        <v>60</v>
      </c>
      <c r="G18" s="55">
        <v>0</v>
      </c>
      <c r="H18" s="89">
        <f t="shared" si="7"/>
        <v>23</v>
      </c>
      <c r="I18" s="90">
        <f t="shared" si="2"/>
        <v>34.5</v>
      </c>
      <c r="J18" s="23">
        <f t="shared" si="8"/>
        <v>0</v>
      </c>
      <c r="K18" s="23">
        <f t="shared" si="9"/>
        <v>0</v>
      </c>
      <c r="L18" s="23">
        <f t="shared" si="10"/>
        <v>0</v>
      </c>
      <c r="M18" s="23">
        <f t="shared" si="11"/>
        <v>0</v>
      </c>
      <c r="N18" s="91">
        <f t="shared" si="6"/>
        <v>0</v>
      </c>
    </row>
    <row r="19" spans="1:14" ht="17.25" hidden="1" thickBot="1" x14ac:dyDescent="0.35">
      <c r="B19" s="52"/>
      <c r="C19" s="57">
        <v>0</v>
      </c>
      <c r="D19" s="37">
        <v>2000</v>
      </c>
      <c r="E19" s="37">
        <v>2023</v>
      </c>
      <c r="F19" s="37">
        <v>60</v>
      </c>
      <c r="G19" s="55">
        <v>0</v>
      </c>
      <c r="H19" s="89">
        <f t="shared" si="7"/>
        <v>23</v>
      </c>
      <c r="I19" s="90">
        <f t="shared" si="2"/>
        <v>34.5</v>
      </c>
      <c r="J19" s="23">
        <f t="shared" si="8"/>
        <v>0</v>
      </c>
      <c r="K19" s="23">
        <f t="shared" si="9"/>
        <v>0</v>
      </c>
      <c r="L19" s="23">
        <f t="shared" si="10"/>
        <v>0</v>
      </c>
      <c r="M19" s="23">
        <f t="shared" si="11"/>
        <v>0</v>
      </c>
      <c r="N19" s="91">
        <f t="shared" si="6"/>
        <v>0</v>
      </c>
    </row>
    <row r="20" spans="1:14" ht="17.25" hidden="1" thickBot="1" x14ac:dyDescent="0.35">
      <c r="A20" s="3"/>
      <c r="B20" s="53"/>
      <c r="C20" s="57">
        <v>0</v>
      </c>
      <c r="D20" s="37">
        <v>2000</v>
      </c>
      <c r="E20" s="37">
        <v>2023</v>
      </c>
      <c r="F20" s="37">
        <v>50</v>
      </c>
      <c r="G20" s="55">
        <v>0</v>
      </c>
      <c r="H20" s="89">
        <f t="shared" si="7"/>
        <v>23</v>
      </c>
      <c r="I20" s="90">
        <f t="shared" si="2"/>
        <v>41.4</v>
      </c>
      <c r="J20" s="23">
        <f t="shared" si="8"/>
        <v>0</v>
      </c>
      <c r="K20" s="23">
        <f t="shared" si="9"/>
        <v>0</v>
      </c>
      <c r="L20" s="23">
        <f t="shared" si="10"/>
        <v>0</v>
      </c>
      <c r="M20" s="23">
        <f t="shared" si="11"/>
        <v>0</v>
      </c>
      <c r="N20" s="91">
        <f t="shared" si="6"/>
        <v>0</v>
      </c>
    </row>
    <row r="21" spans="1:14" ht="17.25" hidden="1" thickBot="1" x14ac:dyDescent="0.35">
      <c r="B21" s="52"/>
      <c r="C21" s="57">
        <v>0</v>
      </c>
      <c r="D21" s="37">
        <v>2000</v>
      </c>
      <c r="E21" s="37">
        <v>2023</v>
      </c>
      <c r="F21" s="37">
        <v>50</v>
      </c>
      <c r="G21" s="55">
        <v>0</v>
      </c>
      <c r="H21" s="89">
        <f t="shared" si="7"/>
        <v>23</v>
      </c>
      <c r="I21" s="90">
        <f t="shared" si="2"/>
        <v>41.4</v>
      </c>
      <c r="J21" s="23">
        <f t="shared" si="8"/>
        <v>0</v>
      </c>
      <c r="K21" s="23">
        <f t="shared" si="9"/>
        <v>0</v>
      </c>
      <c r="L21" s="23">
        <f t="shared" si="10"/>
        <v>0</v>
      </c>
      <c r="M21" s="23">
        <f t="shared" si="11"/>
        <v>0</v>
      </c>
      <c r="N21" s="91">
        <f t="shared" si="6"/>
        <v>0</v>
      </c>
    </row>
    <row r="22" spans="1:14" ht="17.25" hidden="1" thickBot="1" x14ac:dyDescent="0.35">
      <c r="A22" s="3"/>
      <c r="B22" s="53"/>
      <c r="C22" s="57">
        <v>0</v>
      </c>
      <c r="D22" s="37">
        <v>2000</v>
      </c>
      <c r="E22" s="37">
        <v>2023</v>
      </c>
      <c r="F22" s="37">
        <v>50</v>
      </c>
      <c r="G22" s="55">
        <v>0</v>
      </c>
      <c r="H22" s="89">
        <f t="shared" si="7"/>
        <v>23</v>
      </c>
      <c r="I22" s="90">
        <f t="shared" si="2"/>
        <v>41.4</v>
      </c>
      <c r="J22" s="23">
        <f t="shared" si="8"/>
        <v>0</v>
      </c>
      <c r="K22" s="23">
        <f t="shared" si="9"/>
        <v>0</v>
      </c>
      <c r="L22" s="23">
        <f t="shared" si="10"/>
        <v>0</v>
      </c>
      <c r="M22" s="23">
        <f t="shared" si="11"/>
        <v>0</v>
      </c>
      <c r="N22" s="91">
        <f t="shared" si="6"/>
        <v>0</v>
      </c>
    </row>
    <row r="23" spans="1:14" ht="17.25" hidden="1" thickBot="1" x14ac:dyDescent="0.35">
      <c r="A23" s="3"/>
      <c r="B23" s="54"/>
      <c r="C23" s="57">
        <v>0</v>
      </c>
      <c r="D23" s="37">
        <v>2000</v>
      </c>
      <c r="E23" s="37">
        <v>2023</v>
      </c>
      <c r="F23" s="37">
        <v>50</v>
      </c>
      <c r="G23" s="55">
        <v>0</v>
      </c>
      <c r="H23" s="89">
        <f t="shared" si="7"/>
        <v>23</v>
      </c>
      <c r="I23" s="90">
        <f t="shared" si="2"/>
        <v>41.4</v>
      </c>
      <c r="J23" s="23">
        <f t="shared" si="8"/>
        <v>0</v>
      </c>
      <c r="K23" s="23">
        <f t="shared" si="9"/>
        <v>0</v>
      </c>
      <c r="L23" s="23">
        <f t="shared" si="10"/>
        <v>0</v>
      </c>
      <c r="M23" s="23">
        <f t="shared" si="11"/>
        <v>0</v>
      </c>
      <c r="N23" s="91">
        <f t="shared" si="6"/>
        <v>0</v>
      </c>
    </row>
    <row r="24" spans="1:14" ht="17.25" hidden="1" thickBot="1" x14ac:dyDescent="0.35">
      <c r="B24" s="54"/>
      <c r="C24" s="57">
        <v>0</v>
      </c>
      <c r="D24" s="37">
        <v>2000</v>
      </c>
      <c r="E24" s="37">
        <v>2023</v>
      </c>
      <c r="F24" s="37">
        <v>50</v>
      </c>
      <c r="G24" s="55">
        <v>0</v>
      </c>
      <c r="H24" s="89">
        <f t="shared" si="7"/>
        <v>23</v>
      </c>
      <c r="I24" s="90">
        <f t="shared" si="2"/>
        <v>41.4</v>
      </c>
      <c r="J24" s="23">
        <f t="shared" si="8"/>
        <v>0</v>
      </c>
      <c r="K24" s="23">
        <f t="shared" si="9"/>
        <v>0</v>
      </c>
      <c r="L24" s="23">
        <f t="shared" si="10"/>
        <v>0</v>
      </c>
      <c r="M24" s="23">
        <f t="shared" si="11"/>
        <v>0</v>
      </c>
      <c r="N24" s="91">
        <f t="shared" si="6"/>
        <v>0</v>
      </c>
    </row>
    <row r="25" spans="1:14" ht="17.25" thickBot="1" x14ac:dyDescent="0.35">
      <c r="A25" s="3"/>
      <c r="B25" s="54"/>
      <c r="C25" s="57">
        <v>0</v>
      </c>
      <c r="D25" s="37">
        <v>2000</v>
      </c>
      <c r="E25" s="37">
        <v>2023</v>
      </c>
      <c r="F25" s="37">
        <v>50</v>
      </c>
      <c r="G25" s="55">
        <v>0</v>
      </c>
      <c r="H25" s="89">
        <f t="shared" si="7"/>
        <v>23</v>
      </c>
      <c r="I25" s="90">
        <f t="shared" si="2"/>
        <v>41.4</v>
      </c>
      <c r="J25" s="23">
        <f t="shared" si="8"/>
        <v>0</v>
      </c>
      <c r="K25" s="23">
        <f t="shared" si="9"/>
        <v>0</v>
      </c>
      <c r="L25" s="23">
        <f t="shared" si="10"/>
        <v>0</v>
      </c>
      <c r="M25" s="23">
        <f t="shared" si="11"/>
        <v>0</v>
      </c>
      <c r="N25" s="92"/>
    </row>
    <row r="26" spans="1:14" x14ac:dyDescent="0.3">
      <c r="B26" s="1"/>
      <c r="C26" s="116">
        <v>0</v>
      </c>
      <c r="D26" s="37">
        <v>2000</v>
      </c>
      <c r="E26" s="37">
        <v>2023</v>
      </c>
      <c r="F26" s="37">
        <v>50</v>
      </c>
      <c r="G26" s="55">
        <v>1000</v>
      </c>
      <c r="H26" s="89">
        <f t="shared" si="7"/>
        <v>23</v>
      </c>
      <c r="I26" s="90">
        <f t="shared" si="2"/>
        <v>41.4</v>
      </c>
      <c r="J26" s="23">
        <f t="shared" si="8"/>
        <v>414</v>
      </c>
      <c r="K26" s="23">
        <f t="shared" si="9"/>
        <v>586</v>
      </c>
      <c r="L26" s="23">
        <f t="shared" si="10"/>
        <v>0</v>
      </c>
      <c r="M26" s="23">
        <f t="shared" si="11"/>
        <v>0</v>
      </c>
      <c r="N26" s="92"/>
    </row>
    <row r="27" spans="1:14" x14ac:dyDescent="0.3">
      <c r="B27" s="7"/>
      <c r="C27" s="129"/>
      <c r="D27" s="50"/>
      <c r="E27" s="50"/>
      <c r="F27" s="50"/>
      <c r="G27" s="51"/>
      <c r="H27" s="92"/>
      <c r="I27" s="92"/>
      <c r="J27" s="24"/>
      <c r="K27" s="24"/>
      <c r="L27" s="94">
        <f>SUM(L7:L26)</f>
        <v>5948210</v>
      </c>
      <c r="M27" s="94">
        <f>SUM(M7:M26)</f>
        <v>10306400</v>
      </c>
      <c r="N27" s="94">
        <f>SUM(N7:N26)</f>
        <v>4358190</v>
      </c>
    </row>
    <row r="28" spans="1:14" ht="17.25" thickBot="1" x14ac:dyDescent="0.35">
      <c r="B28" s="7"/>
      <c r="C28" s="129"/>
      <c r="D28" s="50"/>
      <c r="E28" s="238"/>
      <c r="F28" s="239"/>
      <c r="G28" s="240" t="s">
        <v>140</v>
      </c>
      <c r="H28" s="227"/>
      <c r="I28" s="220"/>
      <c r="J28" s="24"/>
      <c r="K28" s="24"/>
      <c r="L28" s="94"/>
      <c r="M28" s="94"/>
      <c r="N28" s="94"/>
    </row>
    <row r="29" spans="1:14" ht="33.75" thickBot="1" x14ac:dyDescent="0.35">
      <c r="B29" s="7"/>
      <c r="C29" s="129"/>
      <c r="D29" s="50"/>
      <c r="E29" s="218"/>
      <c r="F29" s="221" t="s">
        <v>130</v>
      </c>
      <c r="G29" s="222" t="s">
        <v>131</v>
      </c>
      <c r="H29" s="222" t="s">
        <v>132</v>
      </c>
      <c r="I29" s="222" t="s">
        <v>133</v>
      </c>
      <c r="J29" s="24"/>
      <c r="K29" s="24"/>
      <c r="L29" s="94"/>
      <c r="M29" s="94"/>
      <c r="N29" s="94"/>
    </row>
    <row r="30" spans="1:14" ht="33.75" thickBot="1" x14ac:dyDescent="0.35">
      <c r="B30" s="7"/>
      <c r="C30" s="129"/>
      <c r="D30" s="50"/>
      <c r="E30" s="218"/>
      <c r="F30" s="223" t="s">
        <v>134</v>
      </c>
      <c r="G30" s="224">
        <v>6070000</v>
      </c>
      <c r="H30" s="224">
        <v>5159500</v>
      </c>
      <c r="I30" s="224">
        <v>4249000</v>
      </c>
      <c r="J30" s="24"/>
      <c r="K30" s="24"/>
      <c r="L30" s="94"/>
      <c r="M30" s="94"/>
      <c r="N30" s="94"/>
    </row>
    <row r="31" spans="1:14" ht="33.75" thickBot="1" x14ac:dyDescent="0.35">
      <c r="B31" s="7"/>
      <c r="C31" s="129"/>
      <c r="D31" s="50"/>
      <c r="E31" s="218"/>
      <c r="F31" s="223" t="s">
        <v>135</v>
      </c>
      <c r="G31" s="224">
        <v>6365726</v>
      </c>
      <c r="H31" s="224">
        <v>5410867</v>
      </c>
      <c r="I31" s="224">
        <v>4456008</v>
      </c>
      <c r="J31" s="24"/>
      <c r="K31" s="24" t="s">
        <v>139</v>
      </c>
      <c r="L31" s="94"/>
      <c r="M31" s="94"/>
      <c r="N31" s="94"/>
    </row>
    <row r="32" spans="1:14" ht="50.25" thickBot="1" x14ac:dyDescent="0.35">
      <c r="B32" s="7"/>
      <c r="C32" s="129"/>
      <c r="D32" s="50"/>
      <c r="E32" s="218"/>
      <c r="F32" s="225" t="s">
        <v>136</v>
      </c>
      <c r="G32" s="226">
        <v>12435726</v>
      </c>
      <c r="H32" s="226">
        <v>10570367</v>
      </c>
      <c r="I32" s="226">
        <v>8705008</v>
      </c>
      <c r="J32" s="24"/>
      <c r="K32" s="24"/>
      <c r="L32" s="94"/>
      <c r="M32" s="94"/>
      <c r="N32" s="94"/>
    </row>
    <row r="33" spans="1:15" ht="50.25" thickBot="1" x14ac:dyDescent="0.35">
      <c r="B33" s="7"/>
      <c r="C33" s="129"/>
      <c r="D33" s="50"/>
      <c r="E33" s="218"/>
      <c r="F33" s="225" t="s">
        <v>137</v>
      </c>
      <c r="G33" s="224">
        <v>2800000</v>
      </c>
      <c r="H33" s="224">
        <v>2380000</v>
      </c>
      <c r="I33" s="224">
        <v>1960000</v>
      </c>
      <c r="J33" s="24"/>
      <c r="K33" s="24"/>
      <c r="L33" s="94"/>
      <c r="M33" s="94"/>
      <c r="N33" s="94"/>
    </row>
    <row r="34" spans="1:15" ht="116.25" thickBot="1" x14ac:dyDescent="0.35">
      <c r="B34" s="7"/>
      <c r="C34" s="129"/>
      <c r="D34" s="50"/>
      <c r="E34" s="218"/>
      <c r="F34" s="225" t="s">
        <v>138</v>
      </c>
      <c r="G34" s="226">
        <v>15235726</v>
      </c>
      <c r="H34" s="226">
        <v>12950367</v>
      </c>
      <c r="I34" s="226">
        <v>10665008</v>
      </c>
      <c r="J34" s="24"/>
      <c r="K34" s="24"/>
      <c r="L34" s="94"/>
      <c r="M34" s="94"/>
      <c r="N34" s="94"/>
    </row>
    <row r="35" spans="1:15" x14ac:dyDescent="0.3">
      <c r="B35" s="7"/>
      <c r="C35" s="129"/>
      <c r="D35" s="50"/>
      <c r="E35" s="218"/>
      <c r="F35" s="218"/>
      <c r="G35" s="219"/>
      <c r="H35" s="220"/>
      <c r="I35" s="220"/>
      <c r="J35" s="24"/>
      <c r="K35" s="24"/>
      <c r="L35" s="94"/>
      <c r="M35" s="94"/>
      <c r="N35" s="94"/>
    </row>
    <row r="36" spans="1:15" x14ac:dyDescent="0.3">
      <c r="B36" s="7"/>
      <c r="C36" s="49"/>
      <c r="D36" s="50"/>
      <c r="E36" s="218"/>
      <c r="F36" s="218"/>
      <c r="G36" s="219"/>
      <c r="H36" s="227"/>
      <c r="I36" s="227"/>
      <c r="J36" s="12"/>
      <c r="K36" s="12"/>
      <c r="L36" s="12"/>
      <c r="M36" s="12"/>
      <c r="N36" s="9"/>
    </row>
    <row r="37" spans="1:15" x14ac:dyDescent="0.3">
      <c r="B37" s="7"/>
      <c r="C37" s="49"/>
      <c r="D37" s="50"/>
      <c r="E37" s="218"/>
      <c r="F37" s="218"/>
      <c r="G37" s="219"/>
      <c r="H37" s="227"/>
      <c r="I37" s="227"/>
      <c r="J37" s="12"/>
      <c r="K37" s="12"/>
      <c r="L37" s="12"/>
      <c r="M37" s="12"/>
      <c r="N37" s="9"/>
    </row>
    <row r="38" spans="1:15" x14ac:dyDescent="0.3">
      <c r="B38" s="7"/>
      <c r="C38" s="49"/>
      <c r="D38" s="50"/>
      <c r="E38" s="50"/>
      <c r="F38" s="50"/>
      <c r="G38" s="51"/>
      <c r="H38" s="9"/>
      <c r="I38" s="9"/>
      <c r="J38" s="12"/>
      <c r="K38" s="12"/>
      <c r="L38" s="12"/>
      <c r="M38" s="12"/>
      <c r="N38" s="9"/>
    </row>
    <row r="39" spans="1:15" x14ac:dyDescent="0.3">
      <c r="A39" s="3"/>
      <c r="B39" s="7"/>
      <c r="C39" s="49"/>
      <c r="D39" s="50"/>
      <c r="E39" s="50"/>
      <c r="F39" s="50"/>
      <c r="G39" s="51"/>
      <c r="H39" s="9"/>
      <c r="I39" s="9"/>
      <c r="J39" s="12"/>
      <c r="K39" s="12"/>
      <c r="L39" s="12"/>
      <c r="M39" s="12"/>
      <c r="N39" s="9"/>
    </row>
    <row r="40" spans="1:15" x14ac:dyDescent="0.3">
      <c r="A40" s="3"/>
      <c r="B40" s="7"/>
      <c r="C40" s="49"/>
      <c r="D40" s="50"/>
      <c r="E40" s="50"/>
      <c r="F40" s="50"/>
      <c r="G40" s="51"/>
      <c r="H40" s="9"/>
      <c r="I40" s="9"/>
      <c r="J40" s="12"/>
      <c r="K40" s="12"/>
      <c r="L40" s="12"/>
      <c r="M40" s="12"/>
      <c r="N40" s="9"/>
    </row>
    <row r="41" spans="1:15" x14ac:dyDescent="0.3">
      <c r="B41" s="7"/>
      <c r="C41" s="8"/>
      <c r="D41" s="8"/>
      <c r="E41" s="8"/>
      <c r="F41" s="9"/>
      <c r="G41" s="9"/>
      <c r="H41" s="9"/>
      <c r="I41" s="8"/>
      <c r="J41" s="12"/>
      <c r="K41" s="13"/>
      <c r="L41" s="12"/>
      <c r="M41" s="12"/>
      <c r="N41" s="9"/>
    </row>
    <row r="42" spans="1:15" x14ac:dyDescent="0.3">
      <c r="B42" s="7"/>
      <c r="C42" s="8"/>
      <c r="D42" s="8"/>
      <c r="E42" s="8"/>
      <c r="F42" s="9"/>
      <c r="G42" s="9"/>
      <c r="H42" s="9"/>
      <c r="I42" s="8"/>
      <c r="J42" s="12"/>
      <c r="K42" s="13"/>
      <c r="L42" s="24"/>
      <c r="M42" s="24"/>
      <c r="N42" s="9"/>
    </row>
    <row r="43" spans="1:15" x14ac:dyDescent="0.3">
      <c r="B43" s="253"/>
      <c r="C43" s="253"/>
      <c r="D43" s="8"/>
      <c r="E43" s="8"/>
      <c r="F43" s="9"/>
      <c r="G43" s="9"/>
      <c r="H43" s="9"/>
      <c r="I43" s="8"/>
      <c r="J43" s="12"/>
      <c r="K43" s="13"/>
      <c r="L43" s="24"/>
      <c r="M43" s="24"/>
      <c r="N43" s="9"/>
    </row>
    <row r="44" spans="1:15" x14ac:dyDescent="0.3">
      <c r="A44" s="73" t="s">
        <v>46</v>
      </c>
      <c r="B44" s="73"/>
      <c r="C44" s="73"/>
      <c r="D44" s="66"/>
      <c r="E44" s="8"/>
      <c r="F44" s="9"/>
      <c r="G44" s="73" t="s">
        <v>41</v>
      </c>
      <c r="H44" s="73"/>
      <c r="I44" s="73"/>
      <c r="J44" s="66"/>
      <c r="K44" s="72"/>
      <c r="L44" s="66"/>
      <c r="M44" s="58"/>
      <c r="N44" s="9"/>
    </row>
    <row r="45" spans="1:15" x14ac:dyDescent="0.3">
      <c r="A45" s="73" t="s">
        <v>18</v>
      </c>
      <c r="B45" s="67">
        <v>2484</v>
      </c>
      <c r="C45" s="67">
        <v>4000</v>
      </c>
      <c r="D45" s="74">
        <f>C45*B45</f>
        <v>9936000</v>
      </c>
      <c r="E45" s="8"/>
      <c r="F45" s="9"/>
      <c r="G45" s="73" t="s">
        <v>18</v>
      </c>
      <c r="H45" s="67">
        <v>2428</v>
      </c>
      <c r="I45" s="67">
        <v>3500</v>
      </c>
      <c r="J45" s="74">
        <f>I45*H45</f>
        <v>8498000</v>
      </c>
      <c r="K45" s="66"/>
      <c r="L45" s="66"/>
      <c r="M45" s="58"/>
      <c r="N45" s="9"/>
    </row>
    <row r="46" spans="1:15" x14ac:dyDescent="0.3">
      <c r="A46" s="73" t="s">
        <v>19</v>
      </c>
      <c r="B46" s="67" t="s">
        <v>20</v>
      </c>
      <c r="C46" s="67"/>
      <c r="D46" s="66"/>
      <c r="E46" s="60"/>
      <c r="F46" s="9"/>
      <c r="G46" s="73" t="s">
        <v>19</v>
      </c>
      <c r="H46" s="67" t="s">
        <v>20</v>
      </c>
      <c r="I46" s="67"/>
      <c r="J46" s="66"/>
      <c r="K46" s="95"/>
      <c r="L46" s="95"/>
      <c r="M46" s="96"/>
      <c r="N46" s="97"/>
      <c r="O46" s="98"/>
    </row>
    <row r="47" spans="1:15" x14ac:dyDescent="0.3">
      <c r="A47" s="67" t="s">
        <v>42</v>
      </c>
      <c r="B47" s="67">
        <v>2872</v>
      </c>
      <c r="C47" s="67">
        <v>1120</v>
      </c>
      <c r="D47" s="66">
        <f>C47*B47</f>
        <v>3216640</v>
      </c>
      <c r="E47" s="8"/>
      <c r="F47" s="9"/>
      <c r="G47" s="67" t="s">
        <v>42</v>
      </c>
      <c r="H47" s="67">
        <v>3229</v>
      </c>
      <c r="I47" s="67">
        <v>1250</v>
      </c>
      <c r="J47" s="66">
        <f>I47*H47</f>
        <v>4036250</v>
      </c>
      <c r="K47" s="95"/>
      <c r="L47" s="95"/>
      <c r="M47" s="96"/>
      <c r="N47" s="97"/>
      <c r="O47" s="98"/>
    </row>
    <row r="48" spans="1:15" ht="70.5" hidden="1" customHeight="1" thickBot="1" x14ac:dyDescent="0.35">
      <c r="A48" s="75"/>
      <c r="B48" s="67"/>
      <c r="C48" s="67"/>
      <c r="D48" s="66"/>
      <c r="E48" s="8"/>
      <c r="F48" s="9"/>
      <c r="G48" s="75"/>
      <c r="H48" s="67"/>
      <c r="I48" s="67"/>
      <c r="J48" s="66"/>
      <c r="K48" s="99"/>
      <c r="L48" s="100"/>
      <c r="M48" s="97"/>
      <c r="N48" s="97"/>
      <c r="O48" s="98"/>
    </row>
    <row r="49" spans="1:15" ht="17.25" hidden="1" customHeight="1" thickBot="1" x14ac:dyDescent="0.35">
      <c r="A49" s="76"/>
      <c r="B49" s="77"/>
      <c r="C49" s="77"/>
      <c r="D49" s="66"/>
      <c r="E49" s="27"/>
      <c r="F49" s="27"/>
      <c r="G49" s="76"/>
      <c r="H49" s="77"/>
      <c r="I49" s="77"/>
      <c r="J49" s="66"/>
      <c r="K49" s="101"/>
      <c r="L49" s="102"/>
      <c r="M49" s="103"/>
      <c r="N49" s="103"/>
      <c r="O49" s="103"/>
    </row>
    <row r="50" spans="1:15" ht="17.25" hidden="1" customHeight="1" thickBot="1" x14ac:dyDescent="0.35">
      <c r="A50" s="76"/>
      <c r="B50" s="78"/>
      <c r="C50" s="79"/>
      <c r="D50" s="66"/>
      <c r="E50" s="25"/>
      <c r="F50" s="25"/>
      <c r="G50" s="76"/>
      <c r="H50" s="78"/>
      <c r="I50" s="79"/>
      <c r="J50" s="66"/>
      <c r="K50" s="104"/>
      <c r="L50" s="105"/>
      <c r="M50" s="106"/>
      <c r="N50" s="106"/>
      <c r="O50" s="106"/>
    </row>
    <row r="51" spans="1:15" ht="17.25" hidden="1" customHeight="1" thickBot="1" x14ac:dyDescent="0.35">
      <c r="A51" s="81"/>
      <c r="B51" s="82"/>
      <c r="C51" s="79"/>
      <c r="D51" s="66"/>
      <c r="E51" s="6"/>
      <c r="F51" s="16"/>
      <c r="G51" s="81"/>
      <c r="H51" s="82"/>
      <c r="I51" s="79"/>
      <c r="J51" s="66"/>
      <c r="K51" s="104"/>
      <c r="L51" s="105"/>
      <c r="M51" s="106"/>
      <c r="N51" s="106"/>
      <c r="O51" s="106"/>
    </row>
    <row r="52" spans="1:15" ht="17.25" thickBot="1" x14ac:dyDescent="0.35">
      <c r="A52" s="81" t="s">
        <v>43</v>
      </c>
      <c r="B52" s="78">
        <v>839</v>
      </c>
      <c r="C52" s="79">
        <v>1520</v>
      </c>
      <c r="D52" s="66">
        <f>C52*B52</f>
        <v>1275280</v>
      </c>
      <c r="E52" s="6"/>
      <c r="F52" s="16"/>
      <c r="G52" s="81" t="s">
        <v>43</v>
      </c>
      <c r="H52" s="78">
        <v>839</v>
      </c>
      <c r="I52" s="79">
        <v>1400</v>
      </c>
      <c r="J52" s="66">
        <f>I52*H52</f>
        <v>1174600</v>
      </c>
      <c r="K52" s="104"/>
      <c r="L52" s="105"/>
      <c r="M52" s="106"/>
      <c r="N52" s="106"/>
      <c r="O52" s="106"/>
    </row>
    <row r="53" spans="1:15" ht="17.25" thickBot="1" x14ac:dyDescent="0.35">
      <c r="A53" s="87"/>
      <c r="B53" s="137">
        <f>SUM(B47:B52)</f>
        <v>3711</v>
      </c>
      <c r="C53" s="80" t="s">
        <v>44</v>
      </c>
      <c r="D53" s="117">
        <f>D52+D47</f>
        <v>4491920</v>
      </c>
      <c r="E53" s="6"/>
      <c r="F53" s="16"/>
      <c r="G53" s="87"/>
      <c r="H53" s="137">
        <f>SUM(H47:H52)</f>
        <v>4068</v>
      </c>
      <c r="I53" s="80" t="s">
        <v>44</v>
      </c>
      <c r="J53" s="117">
        <f>J52+J47</f>
        <v>5210850</v>
      </c>
      <c r="K53" s="104"/>
      <c r="L53" s="105"/>
      <c r="M53" s="106"/>
      <c r="N53" s="106"/>
      <c r="O53" s="106"/>
    </row>
    <row r="54" spans="1:15" ht="17.25" thickBot="1" x14ac:dyDescent="0.35">
      <c r="A54" s="84"/>
      <c r="B54" s="85"/>
      <c r="C54" s="84" t="s">
        <v>17</v>
      </c>
      <c r="D54" s="86">
        <f>D53+D45</f>
        <v>14427920</v>
      </c>
      <c r="E54" s="14"/>
      <c r="F54" s="14"/>
      <c r="G54" s="84"/>
      <c r="H54" s="85"/>
      <c r="I54" s="84" t="s">
        <v>17</v>
      </c>
      <c r="J54" s="86">
        <f>J53+J45</f>
        <v>13708850</v>
      </c>
      <c r="K54" s="104"/>
      <c r="L54" s="105"/>
      <c r="M54" s="106"/>
      <c r="N54" s="106"/>
      <c r="O54" s="107"/>
    </row>
    <row r="55" spans="1:15" x14ac:dyDescent="0.3">
      <c r="A55" s="68"/>
      <c r="B55" s="69"/>
      <c r="C55" s="70" t="s">
        <v>34</v>
      </c>
      <c r="D55" s="71">
        <f>D54*90%</f>
        <v>12985128</v>
      </c>
      <c r="E55" s="14"/>
      <c r="F55" s="14"/>
      <c r="G55" s="68"/>
      <c r="H55" s="69"/>
      <c r="I55" s="70" t="s">
        <v>34</v>
      </c>
      <c r="J55" s="71">
        <f>J54*90%</f>
        <v>12337965</v>
      </c>
      <c r="K55" s="108"/>
      <c r="L55" s="109"/>
      <c r="M55" s="110"/>
      <c r="N55" s="110"/>
      <c r="O55" s="98"/>
    </row>
    <row r="56" spans="1:15" x14ac:dyDescent="0.3">
      <c r="A56" s="68"/>
      <c r="B56" s="69"/>
      <c r="C56" s="70" t="s">
        <v>45</v>
      </c>
      <c r="D56" s="71">
        <f>D54*80%</f>
        <v>11542336</v>
      </c>
      <c r="E56" s="14"/>
      <c r="F56" s="14"/>
      <c r="G56" s="68"/>
      <c r="H56" s="69"/>
      <c r="I56" s="70" t="s">
        <v>45</v>
      </c>
      <c r="J56" s="71">
        <f>J54*80%</f>
        <v>10967080</v>
      </c>
      <c r="K56" s="111"/>
      <c r="L56" s="112"/>
      <c r="M56" s="110"/>
      <c r="N56" s="110"/>
      <c r="O56" s="98"/>
    </row>
    <row r="57" spans="1:15" x14ac:dyDescent="0.3">
      <c r="A57" s="68"/>
      <c r="B57" s="69"/>
      <c r="C57" s="70" t="s">
        <v>22</v>
      </c>
      <c r="D57" s="71">
        <v>4491920</v>
      </c>
      <c r="E57" s="38"/>
      <c r="F57" s="38"/>
      <c r="G57" s="68"/>
      <c r="H57" s="69"/>
      <c r="I57" s="70" t="s">
        <v>22</v>
      </c>
      <c r="J57" s="71">
        <v>5210850</v>
      </c>
      <c r="K57" s="111"/>
      <c r="L57" s="113"/>
      <c r="M57" s="114"/>
      <c r="N57" s="114"/>
      <c r="O57" s="98"/>
    </row>
    <row r="58" spans="1:15" x14ac:dyDescent="0.3">
      <c r="A58" s="1"/>
      <c r="B58" s="10"/>
      <c r="C58" s="62"/>
      <c r="D58" s="29"/>
      <c r="E58" s="28"/>
      <c r="F58" s="29"/>
      <c r="G58" s="39"/>
      <c r="H58" s="39"/>
      <c r="I58" s="28"/>
      <c r="J58" s="39"/>
      <c r="K58" s="28"/>
      <c r="L58" s="39"/>
      <c r="M58" s="39"/>
      <c r="N58" s="39"/>
    </row>
    <row r="59" spans="1:15" x14ac:dyDescent="0.3">
      <c r="A59" s="1"/>
      <c r="B59" s="10"/>
      <c r="C59" s="62"/>
      <c r="D59" s="15"/>
      <c r="E59" s="28"/>
      <c r="F59" s="29"/>
      <c r="G59" s="73" t="s">
        <v>47</v>
      </c>
      <c r="H59" s="73"/>
      <c r="I59" s="73"/>
      <c r="J59" s="66"/>
      <c r="K59" s="123"/>
      <c r="L59" s="124"/>
      <c r="M59" s="39"/>
      <c r="N59" s="39"/>
    </row>
    <row r="60" spans="1:15" hidden="1" x14ac:dyDescent="0.3">
      <c r="A60" s="1"/>
      <c r="B60" s="26"/>
      <c r="C60" s="61"/>
      <c r="D60" s="31"/>
      <c r="E60" s="28"/>
      <c r="F60" s="29"/>
      <c r="G60" s="73" t="s">
        <v>18</v>
      </c>
      <c r="H60" s="67">
        <v>2428</v>
      </c>
      <c r="I60" s="67">
        <v>3500</v>
      </c>
      <c r="J60" s="74">
        <f>I60*H60</f>
        <v>8498000</v>
      </c>
      <c r="K60" s="123"/>
      <c r="L60" s="124"/>
      <c r="M60" s="39"/>
      <c r="N60" s="39"/>
    </row>
    <row r="61" spans="1:15" hidden="1" x14ac:dyDescent="0.3">
      <c r="A61" s="1"/>
      <c r="B61" s="30"/>
      <c r="C61" s="61"/>
      <c r="D61" s="31"/>
      <c r="E61" s="28"/>
      <c r="F61" s="29"/>
      <c r="G61" s="73" t="s">
        <v>19</v>
      </c>
      <c r="H61" s="67" t="s">
        <v>20</v>
      </c>
      <c r="I61" s="67"/>
      <c r="J61" s="66"/>
      <c r="K61" s="123"/>
      <c r="L61" s="124"/>
      <c r="M61" s="39"/>
      <c r="N61" s="39"/>
    </row>
    <row r="62" spans="1:15" hidden="1" x14ac:dyDescent="0.3">
      <c r="A62" s="1"/>
      <c r="B62" s="30"/>
      <c r="C62" s="61"/>
      <c r="D62" s="31"/>
      <c r="E62" s="28"/>
      <c r="F62" s="29"/>
      <c r="G62" s="67" t="s">
        <v>42</v>
      </c>
      <c r="H62" s="67">
        <v>3229</v>
      </c>
      <c r="I62" s="67">
        <v>1250</v>
      </c>
      <c r="J62" s="66">
        <f>I62*H62</f>
        <v>4036250</v>
      </c>
      <c r="K62" s="123"/>
      <c r="L62" s="124"/>
      <c r="M62" s="39"/>
      <c r="N62" s="39"/>
    </row>
    <row r="63" spans="1:15" x14ac:dyDescent="0.3">
      <c r="A63" s="1"/>
      <c r="B63" s="10"/>
      <c r="C63" s="62"/>
      <c r="D63" s="15"/>
      <c r="E63" s="28"/>
      <c r="F63" s="29"/>
      <c r="G63" s="73" t="s">
        <v>18</v>
      </c>
      <c r="H63" s="67">
        <v>2428</v>
      </c>
      <c r="I63" s="67">
        <v>800</v>
      </c>
      <c r="J63" s="74">
        <f>I63*H63</f>
        <v>1942400</v>
      </c>
      <c r="K63" s="123"/>
      <c r="L63" s="124"/>
      <c r="M63" s="39"/>
      <c r="N63" s="39"/>
    </row>
    <row r="64" spans="1:15" hidden="1" x14ac:dyDescent="0.3">
      <c r="A64" s="1"/>
      <c r="B64" s="5"/>
      <c r="C64" s="62"/>
      <c r="D64" s="31"/>
      <c r="E64" s="28"/>
      <c r="F64" s="29"/>
      <c r="G64" s="76"/>
      <c r="H64" s="77"/>
      <c r="I64" s="77"/>
      <c r="J64" s="66"/>
      <c r="K64" s="123"/>
      <c r="L64" s="124"/>
      <c r="M64" s="39"/>
      <c r="N64" s="39"/>
    </row>
    <row r="65" spans="1:14" hidden="1" x14ac:dyDescent="0.3">
      <c r="A65" s="1"/>
      <c r="B65" s="26"/>
      <c r="C65" s="61"/>
      <c r="D65" s="31"/>
      <c r="E65" s="28"/>
      <c r="F65" s="39"/>
      <c r="G65" s="76"/>
      <c r="H65" s="78"/>
      <c r="I65" s="79"/>
      <c r="J65" s="66"/>
      <c r="K65" s="123"/>
      <c r="L65" s="124"/>
      <c r="M65" s="39"/>
      <c r="N65" s="39"/>
    </row>
    <row r="66" spans="1:14" hidden="1" x14ac:dyDescent="0.3">
      <c r="A66" s="1"/>
      <c r="B66" s="26"/>
      <c r="C66" s="61"/>
      <c r="D66" s="31"/>
      <c r="E66" s="28"/>
      <c r="F66" s="39"/>
      <c r="G66" s="81"/>
      <c r="H66" s="82"/>
      <c r="I66" s="79"/>
      <c r="J66" s="66"/>
      <c r="K66" s="123"/>
      <c r="L66" s="124"/>
      <c r="M66" s="39"/>
      <c r="N66" s="39"/>
    </row>
    <row r="67" spans="1:14" x14ac:dyDescent="0.3">
      <c r="A67" s="1"/>
      <c r="B67" s="10"/>
      <c r="C67" s="62"/>
      <c r="D67" s="31"/>
      <c r="E67" s="28"/>
      <c r="F67" s="39"/>
      <c r="G67" s="118" t="s">
        <v>19</v>
      </c>
      <c r="H67" s="78"/>
      <c r="I67" s="79"/>
      <c r="J67" s="66"/>
      <c r="K67" s="123"/>
      <c r="L67" s="124"/>
      <c r="M67" s="41"/>
      <c r="N67" s="39"/>
    </row>
    <row r="68" spans="1:14" x14ac:dyDescent="0.3">
      <c r="A68" s="1"/>
      <c r="C68" s="63"/>
      <c r="E68" s="28"/>
      <c r="F68" s="39"/>
      <c r="G68" s="87" t="s">
        <v>48</v>
      </c>
      <c r="H68" s="84" t="s">
        <v>49</v>
      </c>
      <c r="I68" s="80" t="s">
        <v>50</v>
      </c>
      <c r="J68" s="117" t="s">
        <v>51</v>
      </c>
      <c r="K68" s="22" t="s">
        <v>52</v>
      </c>
      <c r="L68" s="22" t="s">
        <v>53</v>
      </c>
      <c r="M68" s="41"/>
      <c r="N68" s="39"/>
    </row>
    <row r="69" spans="1:14" x14ac:dyDescent="0.3">
      <c r="A69" s="1"/>
      <c r="E69" s="28"/>
      <c r="F69" s="39"/>
      <c r="G69" s="78" t="s">
        <v>54</v>
      </c>
      <c r="H69" s="82">
        <v>404</v>
      </c>
      <c r="I69" s="78">
        <v>14000</v>
      </c>
      <c r="J69" s="119">
        <f>I69*H69</f>
        <v>5656000</v>
      </c>
      <c r="K69" s="127">
        <v>1272600</v>
      </c>
      <c r="L69" s="21">
        <f>J69-K69</f>
        <v>4383400</v>
      </c>
      <c r="M69" s="41"/>
      <c r="N69" s="39"/>
    </row>
    <row r="70" spans="1:14" x14ac:dyDescent="0.3">
      <c r="A70" s="1"/>
      <c r="E70" s="28"/>
      <c r="F70" s="39"/>
      <c r="G70" s="120" t="s">
        <v>55</v>
      </c>
      <c r="H70" s="121"/>
      <c r="I70" s="122"/>
      <c r="J70" s="119">
        <f t="shared" ref="J70:J77" si="12">I70*H70</f>
        <v>0</v>
      </c>
      <c r="K70" s="128"/>
      <c r="L70" s="21">
        <f t="shared" ref="L70:L77" si="13">J70-K70</f>
        <v>0</v>
      </c>
      <c r="M70" s="41"/>
      <c r="N70" s="39"/>
    </row>
    <row r="71" spans="1:14" x14ac:dyDescent="0.3">
      <c r="A71" s="1"/>
      <c r="E71" s="28"/>
      <c r="F71" s="39"/>
      <c r="G71" s="120" t="s">
        <v>56</v>
      </c>
      <c r="H71" s="120">
        <v>40</v>
      </c>
      <c r="I71" s="122">
        <v>10000</v>
      </c>
      <c r="J71" s="119">
        <f t="shared" si="12"/>
        <v>400000</v>
      </c>
      <c r="K71" s="128">
        <v>0</v>
      </c>
      <c r="L71" s="21">
        <f t="shared" si="13"/>
        <v>400000</v>
      </c>
      <c r="M71" s="41"/>
      <c r="N71" s="39"/>
    </row>
    <row r="72" spans="1:14" x14ac:dyDescent="0.3">
      <c r="A72" s="1"/>
      <c r="E72" s="28"/>
      <c r="F72" s="39"/>
      <c r="G72" s="120" t="s">
        <v>57</v>
      </c>
      <c r="H72" s="120">
        <v>40</v>
      </c>
      <c r="I72" s="122">
        <v>10000</v>
      </c>
      <c r="J72" s="119">
        <f t="shared" si="12"/>
        <v>400000</v>
      </c>
      <c r="K72" s="128">
        <v>0</v>
      </c>
      <c r="L72" s="21">
        <f t="shared" si="13"/>
        <v>400000</v>
      </c>
      <c r="M72" s="41"/>
      <c r="N72" s="39"/>
    </row>
    <row r="73" spans="1:14" x14ac:dyDescent="0.3">
      <c r="A73" s="1"/>
      <c r="B73" s="1"/>
      <c r="E73" s="28"/>
      <c r="F73" s="39"/>
      <c r="G73" s="120" t="s">
        <v>58</v>
      </c>
      <c r="H73" s="120">
        <v>83</v>
      </c>
      <c r="I73" s="122">
        <v>8000</v>
      </c>
      <c r="J73" s="119">
        <f t="shared" si="12"/>
        <v>664000</v>
      </c>
      <c r="K73" s="128">
        <v>224100</v>
      </c>
      <c r="L73" s="21">
        <f t="shared" si="13"/>
        <v>439900</v>
      </c>
      <c r="M73" s="41"/>
      <c r="N73" s="39"/>
    </row>
    <row r="74" spans="1:14" x14ac:dyDescent="0.3">
      <c r="A74" s="1"/>
      <c r="B74" s="1"/>
      <c r="E74" s="28" t="s">
        <v>17</v>
      </c>
      <c r="F74" s="38">
        <f>J63+L78+L79</f>
        <v>11011100</v>
      </c>
      <c r="G74" s="22" t="s">
        <v>59</v>
      </c>
      <c r="H74" s="22">
        <v>156</v>
      </c>
      <c r="I74" s="22">
        <v>8000</v>
      </c>
      <c r="J74" s="119">
        <f t="shared" si="12"/>
        <v>1248000</v>
      </c>
      <c r="K74" s="128">
        <v>421200</v>
      </c>
      <c r="L74" s="21">
        <f t="shared" si="13"/>
        <v>826800</v>
      </c>
      <c r="M74" s="41"/>
      <c r="N74" s="39"/>
    </row>
    <row r="75" spans="1:14" x14ac:dyDescent="0.3">
      <c r="A75" s="1"/>
      <c r="B75" s="1"/>
      <c r="E75" s="28" t="s">
        <v>64</v>
      </c>
      <c r="F75" s="39">
        <f>F74*80%</f>
        <v>8808880</v>
      </c>
      <c r="G75" s="22" t="s">
        <v>60</v>
      </c>
      <c r="H75" s="22">
        <v>125</v>
      </c>
      <c r="I75" s="22">
        <v>2000</v>
      </c>
      <c r="J75" s="119">
        <f t="shared" si="12"/>
        <v>250000</v>
      </c>
      <c r="K75" s="128">
        <v>112500</v>
      </c>
      <c r="L75" s="21">
        <f t="shared" si="13"/>
        <v>137500</v>
      </c>
      <c r="M75" s="41"/>
      <c r="N75" s="39"/>
    </row>
    <row r="76" spans="1:14" x14ac:dyDescent="0.3">
      <c r="A76" s="1"/>
      <c r="B76" s="1"/>
      <c r="E76" s="28" t="s">
        <v>65</v>
      </c>
      <c r="F76" s="39">
        <f>F75*90%</f>
        <v>7927992</v>
      </c>
      <c r="G76" s="22" t="s">
        <v>61</v>
      </c>
      <c r="H76" s="22">
        <v>491</v>
      </c>
      <c r="I76" s="22">
        <v>7000</v>
      </c>
      <c r="J76" s="119">
        <f t="shared" si="12"/>
        <v>3437000</v>
      </c>
      <c r="K76" s="128">
        <v>1546650</v>
      </c>
      <c r="L76" s="21">
        <f t="shared" si="13"/>
        <v>1890350</v>
      </c>
      <c r="M76" s="41"/>
      <c r="N76" s="39"/>
    </row>
    <row r="77" spans="1:14" x14ac:dyDescent="0.3">
      <c r="A77" s="1"/>
      <c r="B77" s="1"/>
      <c r="E77" s="28" t="s">
        <v>66</v>
      </c>
      <c r="F77" s="39" t="s">
        <v>67</v>
      </c>
      <c r="G77" s="22" t="s">
        <v>62</v>
      </c>
      <c r="H77" s="22">
        <v>33</v>
      </c>
      <c r="I77" s="22">
        <v>5000</v>
      </c>
      <c r="J77" s="119">
        <f t="shared" si="12"/>
        <v>165000</v>
      </c>
      <c r="K77" s="128">
        <v>74250</v>
      </c>
      <c r="L77" s="21">
        <f t="shared" si="13"/>
        <v>90750</v>
      </c>
      <c r="M77" s="41"/>
      <c r="N77" s="39"/>
    </row>
    <row r="78" spans="1:14" x14ac:dyDescent="0.3">
      <c r="A78" s="1"/>
      <c r="B78" s="1"/>
      <c r="E78" s="28"/>
      <c r="F78" s="39"/>
      <c r="G78" s="22"/>
      <c r="H78" s="22">
        <f>SUM(H69:H77)</f>
        <v>1372</v>
      </c>
      <c r="I78" s="125" t="s">
        <v>63</v>
      </c>
      <c r="J78" s="126">
        <f>SUM(J69:J77)</f>
        <v>12220000</v>
      </c>
      <c r="K78" s="125"/>
      <c r="L78" s="126">
        <f>SUM(L69:L77)</f>
        <v>8568700</v>
      </c>
      <c r="M78" s="39"/>
      <c r="N78" s="39"/>
    </row>
    <row r="79" spans="1:14" x14ac:dyDescent="0.3">
      <c r="A79" s="1"/>
      <c r="B79" s="1"/>
      <c r="E79" s="28"/>
      <c r="F79" s="39"/>
      <c r="G79" s="39" t="s">
        <v>21</v>
      </c>
      <c r="H79" s="138">
        <f>H78*10.764</f>
        <v>14768.207999999999</v>
      </c>
      <c r="I79" s="28"/>
      <c r="J79" s="39"/>
      <c r="K79" s="28"/>
      <c r="L79" s="39">
        <v>500000</v>
      </c>
      <c r="M79" s="39"/>
      <c r="N79" s="39"/>
    </row>
    <row r="80" spans="1:14" x14ac:dyDescent="0.3">
      <c r="A80" s="1"/>
      <c r="B80" s="1"/>
      <c r="E80" s="28"/>
      <c r="F80" s="39"/>
      <c r="G80" s="39"/>
      <c r="H80" s="39" t="s">
        <v>68</v>
      </c>
      <c r="I80" s="28"/>
      <c r="J80" s="39"/>
      <c r="K80" s="28"/>
      <c r="L80" s="39"/>
      <c r="M80" s="39"/>
      <c r="N80" s="39"/>
    </row>
    <row r="81" spans="1:14" x14ac:dyDescent="0.3">
      <c r="A81" s="1"/>
      <c r="B81" s="1"/>
      <c r="E81" s="28"/>
      <c r="F81" s="39"/>
      <c r="G81" s="39"/>
      <c r="H81" s="39"/>
      <c r="I81" s="28"/>
      <c r="J81" s="39"/>
      <c r="K81" s="28"/>
      <c r="L81" s="39"/>
      <c r="M81" s="39"/>
      <c r="N81" s="39"/>
    </row>
    <row r="82" spans="1:14" x14ac:dyDescent="0.3">
      <c r="A82" s="1"/>
      <c r="B82" s="1"/>
      <c r="E82" s="28"/>
      <c r="F82" s="39"/>
      <c r="G82" s="39"/>
      <c r="H82" s="39"/>
      <c r="I82" s="28"/>
      <c r="J82" s="39"/>
      <c r="K82" s="28"/>
      <c r="L82" s="39"/>
      <c r="M82" s="39"/>
      <c r="N82" s="39"/>
    </row>
    <row r="83" spans="1:14" x14ac:dyDescent="0.3">
      <c r="A83" s="1"/>
      <c r="B83" s="1"/>
      <c r="E83" s="28"/>
      <c r="F83" s="39"/>
      <c r="G83" s="39"/>
      <c r="H83" s="39"/>
      <c r="I83" s="28"/>
      <c r="J83" s="39"/>
      <c r="K83" s="28"/>
      <c r="L83" s="39"/>
      <c r="M83" s="39"/>
      <c r="N83" s="39"/>
    </row>
    <row r="84" spans="1:14" x14ac:dyDescent="0.3">
      <c r="A84" s="1"/>
      <c r="B84" s="1"/>
      <c r="E84" s="28"/>
      <c r="F84" s="39"/>
      <c r="G84" s="39"/>
      <c r="H84" s="39"/>
      <c r="I84" s="28"/>
      <c r="J84" s="39"/>
      <c r="K84" s="28"/>
      <c r="L84" s="39"/>
      <c r="M84" s="39"/>
      <c r="N84" s="39"/>
    </row>
    <row r="85" spans="1:14" x14ac:dyDescent="0.3">
      <c r="A85" s="1"/>
      <c r="B85" s="1"/>
      <c r="E85" s="28"/>
      <c r="F85" s="39"/>
      <c r="G85" s="39"/>
      <c r="H85" s="39"/>
      <c r="I85" s="28"/>
      <c r="J85" s="39"/>
      <c r="K85" s="28"/>
      <c r="L85" s="39"/>
      <c r="M85" s="39"/>
      <c r="N85" s="39"/>
    </row>
    <row r="86" spans="1:14" x14ac:dyDescent="0.3">
      <c r="A86" s="1"/>
      <c r="B86" s="1"/>
      <c r="E86" s="28"/>
      <c r="F86" s="39"/>
      <c r="G86" s="39"/>
      <c r="H86" s="39"/>
      <c r="I86" s="28"/>
      <c r="J86" s="39"/>
      <c r="K86" s="28"/>
      <c r="L86" s="39"/>
      <c r="M86" s="39"/>
      <c r="N86" s="39"/>
    </row>
    <row r="87" spans="1:14" x14ac:dyDescent="0.3">
      <c r="A87" s="1"/>
      <c r="B87" s="1"/>
      <c r="E87" s="28"/>
      <c r="F87" s="39"/>
      <c r="G87" s="39"/>
      <c r="H87" s="39"/>
      <c r="I87" s="28"/>
      <c r="J87" s="39"/>
      <c r="K87" s="28"/>
      <c r="L87" s="39"/>
      <c r="M87" s="39"/>
      <c r="N87" s="39"/>
    </row>
    <row r="88" spans="1:14" x14ac:dyDescent="0.3">
      <c r="A88" s="1"/>
      <c r="B88" s="1"/>
      <c r="E88" s="28"/>
      <c r="F88" s="39"/>
      <c r="G88" s="39"/>
      <c r="H88" s="39"/>
      <c r="I88" s="28"/>
      <c r="J88" s="39"/>
      <c r="K88" s="28"/>
      <c r="L88" s="39"/>
      <c r="M88" s="39"/>
      <c r="N88" s="39"/>
    </row>
    <row r="89" spans="1:14" x14ac:dyDescent="0.3">
      <c r="A89" s="1"/>
      <c r="B89" s="1"/>
      <c r="E89" s="28"/>
      <c r="F89" s="43"/>
      <c r="G89" s="43"/>
      <c r="H89" s="43"/>
      <c r="I89" s="44"/>
      <c r="J89" s="39"/>
      <c r="K89" s="28"/>
      <c r="L89" s="39"/>
      <c r="M89" s="39"/>
      <c r="N89" s="39"/>
    </row>
    <row r="90" spans="1:14" x14ac:dyDescent="0.3">
      <c r="A90" s="1"/>
      <c r="B90" s="1"/>
      <c r="E90" s="28"/>
      <c r="F90" s="41"/>
      <c r="G90" s="28"/>
      <c r="H90" s="41"/>
      <c r="I90" s="28"/>
      <c r="J90" s="39"/>
      <c r="K90" s="28"/>
      <c r="L90" s="39"/>
      <c r="M90" s="39"/>
      <c r="N90" s="39"/>
    </row>
    <row r="91" spans="1:14" x14ac:dyDescent="0.3">
      <c r="A91" s="1"/>
      <c r="B91" s="1"/>
      <c r="E91" s="28"/>
      <c r="F91" s="41"/>
      <c r="G91" s="41"/>
      <c r="H91" s="45"/>
      <c r="I91" s="28"/>
      <c r="J91" s="39"/>
      <c r="K91" s="28"/>
      <c r="L91" s="39"/>
      <c r="M91" s="39"/>
      <c r="N91" s="39"/>
    </row>
    <row r="92" spans="1:14" x14ac:dyDescent="0.3">
      <c r="A92" s="1"/>
      <c r="B92" s="1"/>
      <c r="E92" s="28"/>
      <c r="F92" s="41"/>
      <c r="G92" s="41"/>
      <c r="H92" s="41"/>
      <c r="I92" s="28"/>
      <c r="J92" s="39"/>
      <c r="K92" s="28"/>
      <c r="L92" s="39"/>
      <c r="M92" s="39"/>
      <c r="N92" s="39"/>
    </row>
    <row r="93" spans="1:14" x14ac:dyDescent="0.3">
      <c r="A93" s="1"/>
      <c r="B93" s="1"/>
      <c r="E93" s="28"/>
      <c r="F93" s="41"/>
      <c r="G93" s="46"/>
      <c r="H93" s="41"/>
      <c r="I93" s="28"/>
      <c r="J93" s="39"/>
      <c r="K93" s="28"/>
      <c r="L93" s="39"/>
      <c r="M93" s="39"/>
      <c r="N93" s="39"/>
    </row>
    <row r="94" spans="1:14" x14ac:dyDescent="0.3">
      <c r="A94" s="1"/>
      <c r="B94" s="1"/>
      <c r="E94" s="28"/>
      <c r="F94" s="41"/>
      <c r="G94" s="41"/>
      <c r="H94" s="41"/>
      <c r="I94" s="28"/>
      <c r="J94" s="39"/>
      <c r="K94" s="28"/>
      <c r="L94" s="39"/>
      <c r="M94" s="39"/>
      <c r="N94" s="39"/>
    </row>
    <row r="95" spans="1:14" x14ac:dyDescent="0.3">
      <c r="A95" s="1"/>
      <c r="B95" s="1"/>
      <c r="E95" s="28"/>
      <c r="F95" s="41"/>
      <c r="G95" s="41"/>
      <c r="H95" s="41"/>
      <c r="I95" s="28"/>
      <c r="J95" s="39"/>
      <c r="K95" s="28"/>
      <c r="L95" s="39"/>
      <c r="M95" s="39"/>
      <c r="N95" s="39"/>
    </row>
    <row r="96" spans="1:14" x14ac:dyDescent="0.3">
      <c r="A96" s="1"/>
      <c r="B96" s="1"/>
      <c r="E96" s="28"/>
      <c r="F96" s="41"/>
      <c r="G96" s="41"/>
      <c r="H96" s="41"/>
      <c r="I96" s="28"/>
      <c r="J96" s="39"/>
      <c r="K96" s="28"/>
      <c r="L96" s="39"/>
      <c r="M96" s="39"/>
      <c r="N96" s="39"/>
    </row>
    <row r="97" spans="1:14" x14ac:dyDescent="0.3">
      <c r="A97" s="1"/>
      <c r="B97" s="1"/>
      <c r="E97" s="28"/>
      <c r="F97" s="41"/>
      <c r="G97" s="41"/>
      <c r="H97" s="41"/>
      <c r="I97" s="28"/>
      <c r="J97" s="39"/>
      <c r="K97" s="28"/>
      <c r="L97" s="39"/>
      <c r="M97" s="39"/>
      <c r="N97" s="39"/>
    </row>
    <row r="98" spans="1:14" x14ac:dyDescent="0.3">
      <c r="A98" s="1"/>
      <c r="B98" s="1"/>
      <c r="E98" s="28"/>
      <c r="F98" s="41"/>
      <c r="G98" s="41"/>
      <c r="H98" s="41"/>
      <c r="I98" s="28"/>
      <c r="J98" s="39"/>
      <c r="K98" s="28"/>
      <c r="L98" s="39"/>
      <c r="M98" s="39"/>
      <c r="N98" s="39"/>
    </row>
    <row r="99" spans="1:14" x14ac:dyDescent="0.3">
      <c r="A99" s="1"/>
      <c r="B99" s="1"/>
      <c r="E99" s="28"/>
      <c r="F99" s="41"/>
      <c r="G99" s="41"/>
      <c r="H99" s="41"/>
      <c r="I99" s="28"/>
      <c r="J99" s="39"/>
      <c r="K99" s="28"/>
      <c r="L99" s="39"/>
      <c r="M99" s="39"/>
      <c r="N99" s="39"/>
    </row>
    <row r="100" spans="1:14" x14ac:dyDescent="0.3">
      <c r="A100" s="1"/>
      <c r="B100" s="1"/>
      <c r="E100" s="28"/>
      <c r="F100" s="39"/>
      <c r="G100" s="39"/>
      <c r="H100" s="39"/>
      <c r="I100" s="28"/>
      <c r="J100" s="39"/>
      <c r="K100" s="28"/>
      <c r="L100" s="39"/>
      <c r="M100" s="39"/>
      <c r="N100" s="39"/>
    </row>
    <row r="101" spans="1:14" x14ac:dyDescent="0.3">
      <c r="A101" s="1"/>
      <c r="B101" s="1"/>
      <c r="E101" s="28"/>
      <c r="F101" s="39"/>
      <c r="G101" s="39"/>
      <c r="H101" s="39"/>
      <c r="I101" s="28"/>
      <c r="J101" s="39"/>
      <c r="K101" s="28"/>
      <c r="L101" s="39"/>
      <c r="M101" s="39"/>
      <c r="N101" s="39"/>
    </row>
    <row r="102" spans="1:14" x14ac:dyDescent="0.3">
      <c r="A102" s="1"/>
      <c r="B102" s="1"/>
      <c r="E102" s="28"/>
      <c r="F102" s="39"/>
      <c r="G102" s="39"/>
      <c r="H102" s="39"/>
      <c r="I102" s="28"/>
      <c r="J102" s="39"/>
      <c r="K102" s="28"/>
      <c r="L102" s="39"/>
      <c r="M102" s="39"/>
      <c r="N102" s="39"/>
    </row>
    <row r="103" spans="1:14" x14ac:dyDescent="0.3">
      <c r="A103" s="1"/>
      <c r="B103" s="1"/>
      <c r="E103" s="28"/>
      <c r="F103" s="39"/>
      <c r="G103" s="39"/>
      <c r="H103" s="39"/>
      <c r="I103" s="28"/>
      <c r="J103" s="39"/>
      <c r="K103" s="28"/>
      <c r="L103" s="39"/>
      <c r="M103" s="39"/>
      <c r="N103" s="39"/>
    </row>
    <row r="104" spans="1:14" x14ac:dyDescent="0.3">
      <c r="A104" s="1"/>
      <c r="B104" s="1"/>
      <c r="E104" s="28"/>
      <c r="F104" s="39"/>
      <c r="G104" s="39"/>
      <c r="H104" s="39"/>
      <c r="I104" s="28"/>
      <c r="J104" s="39"/>
      <c r="K104" s="28"/>
      <c r="L104" s="39"/>
      <c r="M104" s="39"/>
      <c r="N104" s="39"/>
    </row>
    <row r="105" spans="1:14" x14ac:dyDescent="0.3">
      <c r="A105" s="1"/>
      <c r="B105" s="1"/>
      <c r="E105" s="28"/>
      <c r="F105" s="47"/>
      <c r="G105" s="39"/>
      <c r="H105" s="39"/>
      <c r="I105" s="28"/>
      <c r="J105" s="39"/>
      <c r="K105" s="28"/>
      <c r="L105" s="39"/>
      <c r="M105" s="39"/>
      <c r="N105" s="39"/>
    </row>
    <row r="106" spans="1:14" x14ac:dyDescent="0.3">
      <c r="A106" s="1"/>
      <c r="B106" s="1"/>
      <c r="E106" s="28"/>
      <c r="F106" s="47"/>
      <c r="G106" s="39"/>
      <c r="H106" s="39"/>
      <c r="I106" s="28"/>
      <c r="J106" s="39"/>
      <c r="K106" s="28"/>
      <c r="L106" s="39"/>
      <c r="M106" s="39"/>
      <c r="N106" s="39"/>
    </row>
    <row r="107" spans="1:14" x14ac:dyDescent="0.3">
      <c r="A107" s="1"/>
      <c r="B107" s="1"/>
      <c r="E107" s="28"/>
      <c r="F107" s="47"/>
      <c r="G107" s="39"/>
      <c r="H107" s="39"/>
      <c r="I107" s="28"/>
      <c r="J107" s="39"/>
      <c r="K107" s="28"/>
      <c r="L107" s="39"/>
      <c r="M107" s="39"/>
      <c r="N107" s="39"/>
    </row>
    <row r="108" spans="1:14" x14ac:dyDescent="0.3">
      <c r="A108" s="1"/>
      <c r="B108" s="1"/>
      <c r="E108" s="28"/>
      <c r="F108" s="47"/>
      <c r="G108" s="39"/>
      <c r="H108" s="39"/>
      <c r="I108" s="28"/>
      <c r="J108" s="39"/>
      <c r="K108" s="28"/>
      <c r="L108" s="39"/>
      <c r="M108" s="39"/>
      <c r="N108" s="39"/>
    </row>
    <row r="109" spans="1:14" x14ac:dyDescent="0.3">
      <c r="A109" s="1"/>
      <c r="B109" s="1"/>
      <c r="E109" s="28"/>
      <c r="F109" s="47"/>
      <c r="G109" s="39"/>
      <c r="H109" s="39"/>
      <c r="I109" s="28"/>
      <c r="J109" s="39"/>
      <c r="K109" s="28"/>
      <c r="L109" s="39"/>
      <c r="M109" s="39"/>
      <c r="N109" s="39"/>
    </row>
    <row r="110" spans="1:14" x14ac:dyDescent="0.3">
      <c r="A110" s="1"/>
      <c r="B110" s="1"/>
      <c r="E110" s="28"/>
      <c r="F110" s="47"/>
      <c r="G110" s="39"/>
      <c r="H110" s="39"/>
      <c r="I110" s="28"/>
      <c r="J110" s="39"/>
      <c r="K110" s="28"/>
      <c r="L110" s="39"/>
      <c r="M110" s="39"/>
      <c r="N110" s="39"/>
    </row>
    <row r="111" spans="1:14" x14ac:dyDescent="0.3">
      <c r="A111" s="1"/>
      <c r="B111" s="1"/>
      <c r="E111" s="28"/>
      <c r="F111" s="47"/>
      <c r="G111" s="39"/>
      <c r="H111" s="39"/>
      <c r="I111" s="28"/>
      <c r="J111" s="39"/>
      <c r="K111" s="28"/>
      <c r="L111" s="39"/>
      <c r="M111" s="39"/>
      <c r="N111" s="39"/>
    </row>
    <row r="112" spans="1:14" x14ac:dyDescent="0.3">
      <c r="A112" s="1"/>
      <c r="B112" s="1"/>
      <c r="E112" s="28"/>
      <c r="F112" s="47"/>
      <c r="G112" s="39"/>
      <c r="H112" s="39"/>
      <c r="I112" s="28"/>
      <c r="J112" s="39"/>
      <c r="K112" s="28"/>
      <c r="L112" s="39"/>
      <c r="M112" s="39"/>
      <c r="N112" s="39"/>
    </row>
    <row r="113" spans="1:14" x14ac:dyDescent="0.3">
      <c r="A113" s="1"/>
      <c r="B113" s="1"/>
      <c r="E113" s="28"/>
      <c r="F113" s="47"/>
      <c r="G113" s="39"/>
      <c r="H113" s="39"/>
      <c r="I113" s="28"/>
      <c r="J113" s="39"/>
      <c r="K113" s="28"/>
      <c r="L113" s="39"/>
      <c r="M113" s="39"/>
      <c r="N113" s="39"/>
    </row>
    <row r="114" spans="1:14" x14ac:dyDescent="0.3">
      <c r="A114" s="1"/>
      <c r="B114" s="1"/>
      <c r="E114" s="28"/>
      <c r="F114" s="47"/>
      <c r="G114" s="39"/>
      <c r="H114" s="39"/>
      <c r="I114" s="28"/>
      <c r="J114" s="39"/>
      <c r="K114" s="28"/>
      <c r="L114" s="39"/>
      <c r="M114" s="39"/>
      <c r="N114" s="39"/>
    </row>
    <row r="115" spans="1:14" x14ac:dyDescent="0.3">
      <c r="A115" s="1"/>
      <c r="B115" s="1"/>
      <c r="E115" s="28"/>
      <c r="F115" s="39"/>
      <c r="G115" s="39"/>
      <c r="H115" s="39"/>
      <c r="I115" s="28"/>
      <c r="J115" s="39"/>
      <c r="K115" s="28"/>
      <c r="L115" s="39"/>
      <c r="M115" s="39"/>
      <c r="N115" s="39"/>
    </row>
    <row r="116" spans="1:14" x14ac:dyDescent="0.3">
      <c r="A116" s="1"/>
      <c r="B116" s="1"/>
      <c r="E116" s="28"/>
      <c r="F116" s="39"/>
      <c r="G116" s="39"/>
      <c r="H116" s="39"/>
      <c r="I116" s="28"/>
      <c r="J116" s="39"/>
      <c r="K116" s="28"/>
      <c r="L116" s="39"/>
      <c r="M116" s="39"/>
      <c r="N116" s="39"/>
    </row>
    <row r="117" spans="1:14" x14ac:dyDescent="0.3">
      <c r="A117" s="1"/>
      <c r="B117" s="1"/>
      <c r="E117" s="28"/>
      <c r="F117" s="39"/>
      <c r="G117" s="39"/>
      <c r="H117" s="39"/>
      <c r="I117" s="28"/>
      <c r="J117" s="39"/>
      <c r="K117" s="28"/>
      <c r="L117" s="39"/>
      <c r="M117" s="39"/>
      <c r="N117" s="39"/>
    </row>
    <row r="118" spans="1:14" x14ac:dyDescent="0.3">
      <c r="A118" s="1"/>
      <c r="B118" s="1"/>
      <c r="E118" s="28"/>
      <c r="F118" s="39"/>
      <c r="G118" s="39"/>
      <c r="H118" s="39"/>
      <c r="I118" s="28"/>
      <c r="J118" s="39"/>
      <c r="K118" s="28"/>
      <c r="L118" s="39"/>
      <c r="M118" s="39"/>
      <c r="N118" s="39"/>
    </row>
    <row r="119" spans="1:14" x14ac:dyDescent="0.3">
      <c r="A119" s="1"/>
      <c r="B119" s="1"/>
      <c r="E119" s="28"/>
      <c r="F119" s="39"/>
      <c r="G119" s="39"/>
      <c r="H119" s="39"/>
      <c r="I119" s="28"/>
      <c r="J119" s="39"/>
      <c r="K119" s="28"/>
      <c r="L119" s="39"/>
      <c r="M119" s="39"/>
      <c r="N119" s="39"/>
    </row>
    <row r="120" spans="1:14" x14ac:dyDescent="0.3">
      <c r="A120" s="1"/>
      <c r="B120" s="1"/>
      <c r="E120" s="28"/>
      <c r="F120" s="39"/>
      <c r="G120" s="39"/>
      <c r="H120" s="39"/>
      <c r="I120" s="28"/>
      <c r="J120" s="39"/>
      <c r="K120" s="28"/>
      <c r="L120" s="39"/>
      <c r="M120" s="39"/>
      <c r="N120" s="39"/>
    </row>
    <row r="121" spans="1:14" x14ac:dyDescent="0.3">
      <c r="A121" s="1"/>
      <c r="B121" s="1"/>
      <c r="E121" s="28"/>
      <c r="F121" s="39"/>
      <c r="G121" s="39"/>
      <c r="H121" s="39"/>
      <c r="I121" s="28"/>
      <c r="J121" s="39"/>
      <c r="K121" s="28"/>
      <c r="L121" s="39"/>
      <c r="M121" s="39"/>
      <c r="N121" s="39"/>
    </row>
    <row r="122" spans="1:14" x14ac:dyDescent="0.3">
      <c r="A122" s="1"/>
      <c r="B122" s="1"/>
      <c r="E122" s="28"/>
      <c r="F122" s="39"/>
      <c r="G122" s="39"/>
      <c r="H122" s="39"/>
      <c r="I122" s="28"/>
      <c r="J122" s="39"/>
      <c r="K122" s="28"/>
      <c r="L122" s="39"/>
      <c r="M122" s="39"/>
      <c r="N122" s="39"/>
    </row>
    <row r="123" spans="1:14" x14ac:dyDescent="0.3">
      <c r="A123" s="1"/>
      <c r="B123" s="1"/>
      <c r="E123" s="28"/>
      <c r="F123" s="39"/>
      <c r="G123" s="39"/>
      <c r="H123" s="39"/>
      <c r="I123" s="28"/>
      <c r="J123" s="39"/>
      <c r="K123" s="28"/>
      <c r="L123" s="39"/>
      <c r="M123" s="39"/>
      <c r="N123" s="39"/>
    </row>
    <row r="124" spans="1:14" x14ac:dyDescent="0.3">
      <c r="A124" s="1"/>
      <c r="B124" s="1"/>
      <c r="E124" s="28"/>
      <c r="F124" s="39"/>
      <c r="G124" s="39"/>
      <c r="H124" s="39"/>
      <c r="I124" s="28"/>
      <c r="J124" s="39"/>
      <c r="K124" s="28"/>
      <c r="L124" s="39"/>
      <c r="M124" s="39"/>
      <c r="N124" s="39"/>
    </row>
    <row r="125" spans="1:14" x14ac:dyDescent="0.3">
      <c r="A125" s="1"/>
      <c r="B125" s="1"/>
      <c r="E125" s="28"/>
      <c r="F125" s="39"/>
      <c r="G125" s="39"/>
      <c r="H125" s="39"/>
      <c r="I125" s="28"/>
      <c r="J125" s="39"/>
      <c r="K125" s="28"/>
      <c r="L125" s="39"/>
      <c r="M125" s="39"/>
      <c r="N125" s="39"/>
    </row>
    <row r="126" spans="1:14" x14ac:dyDescent="0.3">
      <c r="A126" s="1"/>
      <c r="B126" s="1"/>
      <c r="E126" s="28"/>
      <c r="F126" s="39"/>
      <c r="G126" s="39"/>
      <c r="H126" s="39"/>
      <c r="I126" s="28"/>
      <c r="J126" s="39"/>
      <c r="K126" s="28"/>
      <c r="L126" s="39"/>
      <c r="M126" s="39"/>
      <c r="N126" s="39"/>
    </row>
    <row r="127" spans="1:14" x14ac:dyDescent="0.3">
      <c r="A127" s="1"/>
      <c r="B127" s="1"/>
      <c r="E127" s="28"/>
      <c r="F127" s="39"/>
      <c r="G127" s="39"/>
      <c r="H127" s="39"/>
      <c r="I127" s="28"/>
      <c r="J127" s="39"/>
      <c r="K127" s="28"/>
      <c r="L127" s="39"/>
      <c r="M127" s="39"/>
      <c r="N127" s="39"/>
    </row>
    <row r="128" spans="1:14" x14ac:dyDescent="0.3">
      <c r="A128" s="1"/>
      <c r="B128" s="1"/>
      <c r="E128" s="28"/>
      <c r="F128" s="39"/>
      <c r="G128" s="39"/>
      <c r="H128" s="39"/>
      <c r="I128" s="28"/>
      <c r="J128" s="39"/>
      <c r="K128" s="28"/>
      <c r="L128" s="39"/>
      <c r="M128" s="39"/>
      <c r="N128" s="39"/>
    </row>
    <row r="129" spans="1:14" x14ac:dyDescent="0.3">
      <c r="A129" s="1"/>
      <c r="B129" s="1"/>
      <c r="E129" s="28"/>
      <c r="F129" s="39"/>
      <c r="G129" s="39"/>
      <c r="H129" s="39"/>
      <c r="I129" s="28"/>
      <c r="J129" s="39"/>
      <c r="K129" s="28"/>
      <c r="L129" s="39"/>
      <c r="M129" s="39"/>
      <c r="N129" s="39"/>
    </row>
    <row r="130" spans="1:14" x14ac:dyDescent="0.3">
      <c r="A130" s="1"/>
      <c r="B130" s="1"/>
      <c r="E130" s="28"/>
      <c r="F130" s="39"/>
      <c r="G130" s="39"/>
      <c r="H130" s="39"/>
      <c r="I130" s="28"/>
      <c r="J130" s="39"/>
      <c r="K130" s="28"/>
      <c r="L130" s="39"/>
      <c r="M130" s="39"/>
      <c r="N130" s="39"/>
    </row>
    <row r="131" spans="1:14" x14ac:dyDescent="0.3">
      <c r="A131" s="1"/>
      <c r="B131" s="1"/>
      <c r="E131" s="28"/>
      <c r="F131" s="39"/>
      <c r="G131" s="39"/>
      <c r="H131" s="39"/>
      <c r="I131" s="28"/>
      <c r="J131" s="39"/>
      <c r="K131" s="28"/>
      <c r="L131" s="39"/>
      <c r="M131" s="39"/>
      <c r="N131" s="39"/>
    </row>
    <row r="132" spans="1:14" x14ac:dyDescent="0.3">
      <c r="A132" s="1"/>
      <c r="B132" s="1"/>
      <c r="E132" s="28"/>
      <c r="F132" s="39"/>
      <c r="G132" s="39"/>
      <c r="H132" s="39"/>
      <c r="I132" s="28"/>
      <c r="J132" s="39"/>
      <c r="K132" s="28"/>
      <c r="L132" s="39"/>
      <c r="M132" s="39"/>
      <c r="N132" s="39"/>
    </row>
    <row r="133" spans="1:14" x14ac:dyDescent="0.3">
      <c r="A133" s="1"/>
      <c r="B133" s="1"/>
      <c r="E133" s="28"/>
      <c r="F133" s="39"/>
      <c r="G133" s="39"/>
      <c r="H133" s="39"/>
      <c r="I133" s="28"/>
      <c r="J133" s="39"/>
      <c r="K133" s="28"/>
      <c r="L133" s="39"/>
      <c r="M133" s="39"/>
      <c r="N133" s="39"/>
    </row>
    <row r="134" spans="1:14" x14ac:dyDescent="0.3">
      <c r="A134" s="1"/>
      <c r="B134" s="1"/>
      <c r="E134" s="28"/>
      <c r="F134" s="39"/>
      <c r="G134" s="39"/>
      <c r="H134" s="39"/>
      <c r="I134" s="28"/>
      <c r="J134" s="39"/>
      <c r="K134" s="28"/>
      <c r="L134" s="39"/>
      <c r="M134" s="39"/>
      <c r="N134" s="39"/>
    </row>
    <row r="135" spans="1:14" x14ac:dyDescent="0.3">
      <c r="A135" s="1"/>
      <c r="B135" s="1"/>
      <c r="E135" s="28"/>
      <c r="F135" s="39"/>
      <c r="G135" s="39"/>
      <c r="H135" s="39"/>
      <c r="I135" s="28"/>
      <c r="J135" s="39"/>
      <c r="K135" s="28"/>
      <c r="L135" s="39"/>
      <c r="M135" s="39"/>
      <c r="N135" s="39"/>
    </row>
    <row r="136" spans="1:14" x14ac:dyDescent="0.3">
      <c r="A136" s="1"/>
      <c r="B136" s="1"/>
      <c r="E136" s="28"/>
      <c r="F136" s="39"/>
      <c r="G136" s="39"/>
      <c r="H136" s="39"/>
      <c r="I136" s="28"/>
      <c r="J136" s="39"/>
      <c r="K136" s="28"/>
      <c r="L136" s="39"/>
      <c r="M136" s="39"/>
      <c r="N136" s="39"/>
    </row>
    <row r="137" spans="1:14" x14ac:dyDescent="0.3">
      <c r="A137" s="1"/>
      <c r="B137" s="1"/>
      <c r="E137" s="28"/>
      <c r="F137" s="39"/>
      <c r="G137" s="39"/>
      <c r="H137" s="39"/>
      <c r="I137" s="28"/>
      <c r="J137" s="39"/>
      <c r="K137" s="28"/>
      <c r="L137" s="39"/>
      <c r="M137" s="39"/>
      <c r="N137" s="39"/>
    </row>
    <row r="138" spans="1:14" x14ac:dyDescent="0.3">
      <c r="A138" s="1"/>
      <c r="B138" s="1"/>
      <c r="E138" s="28"/>
      <c r="F138" s="39"/>
      <c r="G138" s="39"/>
      <c r="H138" s="39"/>
      <c r="I138" s="28"/>
      <c r="J138" s="39"/>
      <c r="K138" s="28"/>
      <c r="L138" s="39"/>
      <c r="M138" s="39"/>
      <c r="N138" s="39"/>
    </row>
    <row r="139" spans="1:14" x14ac:dyDescent="0.3">
      <c r="A139" s="1"/>
      <c r="B139" s="1"/>
      <c r="E139" s="28"/>
      <c r="F139" s="39"/>
      <c r="G139" s="39"/>
      <c r="H139" s="39"/>
      <c r="I139" s="28"/>
      <c r="J139" s="39"/>
      <c r="K139" s="28"/>
      <c r="L139" s="39"/>
      <c r="M139" s="39"/>
      <c r="N139" s="39"/>
    </row>
    <row r="140" spans="1:14" x14ac:dyDescent="0.3">
      <c r="A140" s="1"/>
      <c r="B140" s="1"/>
      <c r="E140" s="28"/>
      <c r="F140" s="39"/>
      <c r="G140" s="39"/>
      <c r="H140" s="39"/>
      <c r="I140" s="28"/>
      <c r="J140" s="39"/>
      <c r="K140" s="28"/>
      <c r="L140" s="39"/>
      <c r="M140" s="39"/>
      <c r="N140" s="39"/>
    </row>
    <row r="141" spans="1:14" x14ac:dyDescent="0.3">
      <c r="A141" s="1"/>
      <c r="B141" s="1"/>
      <c r="E141" s="28"/>
      <c r="F141" s="39"/>
      <c r="G141" s="39"/>
      <c r="H141" s="39"/>
      <c r="I141" s="28"/>
      <c r="J141" s="39"/>
      <c r="K141" s="28"/>
      <c r="L141" s="39"/>
      <c r="M141" s="39"/>
      <c r="N141" s="39"/>
    </row>
    <row r="142" spans="1:14" x14ac:dyDescent="0.3">
      <c r="A142" s="1"/>
      <c r="B142" s="1"/>
      <c r="E142" s="28"/>
      <c r="F142" s="39"/>
      <c r="G142" s="39"/>
      <c r="H142" s="39"/>
      <c r="I142" s="28"/>
      <c r="J142" s="39"/>
      <c r="K142" s="28"/>
      <c r="L142" s="39"/>
      <c r="M142" s="39"/>
      <c r="N142" s="39"/>
    </row>
    <row r="143" spans="1:14" x14ac:dyDescent="0.3">
      <c r="A143" s="1"/>
      <c r="B143" s="1"/>
      <c r="E143" s="28"/>
      <c r="F143" s="39"/>
      <c r="G143" s="39"/>
      <c r="H143" s="39"/>
      <c r="I143" s="28"/>
      <c r="J143" s="39"/>
      <c r="K143" s="28"/>
      <c r="L143" s="39"/>
      <c r="M143" s="39"/>
      <c r="N143" s="39"/>
    </row>
    <row r="144" spans="1:14" x14ac:dyDescent="0.3">
      <c r="A144" s="1"/>
      <c r="B144" s="1"/>
      <c r="E144" s="28"/>
      <c r="F144" s="39"/>
      <c r="G144" s="39"/>
      <c r="H144" s="39"/>
      <c r="I144" s="28"/>
      <c r="J144" s="39"/>
      <c r="K144" s="28"/>
      <c r="L144" s="39"/>
      <c r="M144" s="39"/>
      <c r="N144" s="39"/>
    </row>
    <row r="145" spans="1:14" x14ac:dyDescent="0.3">
      <c r="A145" s="1"/>
      <c r="B145" s="1"/>
      <c r="E145" s="28"/>
      <c r="F145" s="39"/>
      <c r="G145" s="39"/>
      <c r="H145" s="39"/>
      <c r="I145" s="28"/>
      <c r="J145" s="39"/>
      <c r="K145" s="28"/>
      <c r="L145" s="39"/>
      <c r="M145" s="39"/>
      <c r="N145" s="39"/>
    </row>
    <row r="146" spans="1:14" x14ac:dyDescent="0.3">
      <c r="A146" s="1"/>
      <c r="B146" s="1"/>
      <c r="E146" s="28"/>
      <c r="F146" s="39"/>
      <c r="G146" s="39"/>
      <c r="H146" s="39"/>
      <c r="I146" s="28"/>
      <c r="J146" s="39"/>
      <c r="K146" s="28"/>
      <c r="L146" s="39"/>
      <c r="M146" s="39"/>
      <c r="N146" s="39"/>
    </row>
    <row r="147" spans="1:14" x14ac:dyDescent="0.3">
      <c r="A147" s="1"/>
      <c r="B147" s="1"/>
      <c r="E147" s="28"/>
      <c r="F147" s="39"/>
      <c r="G147" s="39"/>
      <c r="H147" s="39"/>
      <c r="I147" s="28"/>
      <c r="J147" s="39"/>
      <c r="K147" s="28"/>
      <c r="L147" s="39"/>
      <c r="M147" s="39"/>
      <c r="N147" s="39"/>
    </row>
    <row r="148" spans="1:14" x14ac:dyDescent="0.3">
      <c r="A148" s="1"/>
      <c r="B148" s="1"/>
      <c r="E148" s="28"/>
      <c r="F148" s="39"/>
      <c r="G148" s="39"/>
      <c r="H148" s="39"/>
      <c r="I148" s="28"/>
      <c r="J148" s="39"/>
      <c r="K148" s="28"/>
      <c r="L148" s="39"/>
      <c r="M148" s="39"/>
      <c r="N148" s="39"/>
    </row>
    <row r="149" spans="1:14" x14ac:dyDescent="0.3">
      <c r="A149" s="1"/>
      <c r="B149" s="1"/>
      <c r="E149" s="28"/>
      <c r="F149" s="39"/>
      <c r="G149" s="39"/>
      <c r="H149" s="39"/>
      <c r="I149" s="28"/>
      <c r="J149" s="39"/>
      <c r="K149" s="28"/>
      <c r="L149" s="39"/>
      <c r="M149" s="39"/>
      <c r="N149" s="39"/>
    </row>
    <row r="150" spans="1:14" x14ac:dyDescent="0.3">
      <c r="A150" s="1"/>
      <c r="B150" s="1"/>
      <c r="E150" s="28"/>
      <c r="F150" s="39"/>
      <c r="G150" s="39"/>
      <c r="H150" s="39"/>
      <c r="I150" s="28"/>
      <c r="J150" s="39"/>
      <c r="K150" s="28"/>
      <c r="L150" s="39"/>
      <c r="M150" s="39"/>
      <c r="N150" s="39"/>
    </row>
    <row r="151" spans="1:14" x14ac:dyDescent="0.3">
      <c r="A151" s="1"/>
      <c r="B151" s="1"/>
      <c r="E151" s="28"/>
      <c r="F151" s="39"/>
      <c r="G151" s="39"/>
      <c r="H151" s="39"/>
      <c r="I151" s="28"/>
      <c r="J151" s="39"/>
      <c r="K151" s="28"/>
      <c r="L151" s="39"/>
      <c r="M151" s="39"/>
      <c r="N151" s="39"/>
    </row>
    <row r="152" spans="1:14" x14ac:dyDescent="0.3">
      <c r="A152" s="1"/>
      <c r="B152" s="1"/>
      <c r="E152" s="28"/>
      <c r="F152" s="39"/>
      <c r="G152" s="39"/>
      <c r="H152" s="39"/>
      <c r="I152" s="28"/>
      <c r="J152" s="39"/>
      <c r="K152" s="28"/>
      <c r="L152" s="39"/>
      <c r="M152" s="39"/>
      <c r="N152" s="39"/>
    </row>
    <row r="153" spans="1:14" x14ac:dyDescent="0.3">
      <c r="A153" s="1"/>
      <c r="B153" s="1"/>
      <c r="E153" s="28"/>
      <c r="F153" s="39"/>
      <c r="G153" s="39"/>
      <c r="H153" s="39"/>
      <c r="I153" s="28"/>
      <c r="J153" s="39"/>
      <c r="K153" s="28"/>
      <c r="L153" s="39"/>
      <c r="M153" s="39"/>
      <c r="N153" s="39"/>
    </row>
    <row r="154" spans="1:14" x14ac:dyDescent="0.3">
      <c r="A154" s="1"/>
      <c r="B154" s="1"/>
      <c r="E154" s="28"/>
      <c r="F154" s="39"/>
      <c r="G154" s="39"/>
      <c r="H154" s="39"/>
      <c r="I154" s="28"/>
      <c r="J154" s="39"/>
      <c r="K154" s="28"/>
      <c r="L154" s="39"/>
      <c r="M154" s="39"/>
      <c r="N154" s="39"/>
    </row>
    <row r="155" spans="1:14" x14ac:dyDescent="0.3">
      <c r="A155" s="1"/>
      <c r="B155" s="1"/>
      <c r="E155" s="28"/>
      <c r="F155" s="39"/>
      <c r="G155" s="39"/>
      <c r="H155" s="39"/>
      <c r="I155" s="28"/>
      <c r="J155" s="39"/>
      <c r="K155" s="28"/>
      <c r="L155" s="39"/>
      <c r="M155" s="39"/>
      <c r="N155" s="39"/>
    </row>
    <row r="156" spans="1:14" x14ac:dyDescent="0.3">
      <c r="A156" s="1"/>
      <c r="B156" s="1"/>
      <c r="E156" s="28"/>
      <c r="F156" s="39"/>
      <c r="G156" s="39"/>
      <c r="H156" s="39"/>
      <c r="I156" s="28"/>
      <c r="J156" s="39"/>
      <c r="K156" s="28"/>
      <c r="L156" s="39"/>
      <c r="M156" s="39"/>
      <c r="N156" s="39"/>
    </row>
    <row r="157" spans="1:14" x14ac:dyDescent="0.3">
      <c r="A157" s="1"/>
      <c r="B157" s="1"/>
      <c r="E157" s="28"/>
      <c r="F157" s="39"/>
      <c r="G157" s="39"/>
      <c r="H157" s="39"/>
      <c r="I157" s="28"/>
      <c r="J157" s="39"/>
      <c r="K157" s="28"/>
      <c r="L157" s="39"/>
      <c r="M157" s="39"/>
      <c r="N157" s="39"/>
    </row>
    <row r="158" spans="1:14" x14ac:dyDescent="0.3">
      <c r="A158" s="1"/>
      <c r="B158" s="1"/>
      <c r="E158" s="28"/>
      <c r="F158" s="39"/>
      <c r="G158" s="39"/>
      <c r="H158" s="39"/>
      <c r="I158" s="28"/>
      <c r="J158" s="39"/>
      <c r="K158" s="28"/>
      <c r="L158" s="39"/>
      <c r="M158" s="39"/>
      <c r="N158" s="39"/>
    </row>
    <row r="159" spans="1:14" x14ac:dyDescent="0.3">
      <c r="A159" s="1"/>
      <c r="B159" s="1"/>
      <c r="E159" s="28"/>
      <c r="F159" s="39"/>
      <c r="G159" s="39"/>
      <c r="H159" s="39"/>
      <c r="I159" s="28"/>
      <c r="J159" s="39"/>
      <c r="K159" s="28"/>
      <c r="L159" s="39"/>
      <c r="M159" s="39"/>
      <c r="N159" s="39"/>
    </row>
    <row r="160" spans="1:14" x14ac:dyDescent="0.3">
      <c r="A160" s="1"/>
      <c r="B160" s="1"/>
      <c r="E160" s="28"/>
      <c r="F160" s="39"/>
      <c r="G160" s="39"/>
      <c r="H160" s="39"/>
      <c r="I160" s="28"/>
      <c r="J160" s="39"/>
      <c r="K160" s="28"/>
      <c r="L160" s="39"/>
      <c r="M160" s="39"/>
      <c r="N160" s="39"/>
    </row>
    <row r="161" spans="1:14" x14ac:dyDescent="0.3">
      <c r="A161" s="1"/>
      <c r="B161" s="1"/>
      <c r="E161" s="28"/>
      <c r="F161" s="39"/>
      <c r="G161" s="39"/>
      <c r="H161" s="39"/>
      <c r="I161" s="28"/>
      <c r="J161" s="39"/>
      <c r="K161" s="28"/>
      <c r="L161" s="39"/>
      <c r="M161" s="39"/>
      <c r="N161" s="39"/>
    </row>
    <row r="162" spans="1:14" x14ac:dyDescent="0.3">
      <c r="A162" s="1"/>
      <c r="B162" s="1"/>
      <c r="E162" s="28"/>
      <c r="F162" s="39"/>
      <c r="G162" s="39"/>
      <c r="H162" s="39"/>
      <c r="I162" s="28"/>
      <c r="J162" s="39"/>
      <c r="K162" s="28"/>
      <c r="L162" s="39"/>
      <c r="M162" s="39"/>
      <c r="N162" s="39"/>
    </row>
    <row r="163" spans="1:14" x14ac:dyDescent="0.3">
      <c r="A163" s="1"/>
      <c r="B163" s="1"/>
      <c r="E163" s="28"/>
      <c r="F163" s="39"/>
      <c r="G163" s="39"/>
      <c r="H163" s="39"/>
      <c r="I163" s="28"/>
      <c r="J163" s="39"/>
      <c r="K163" s="28"/>
      <c r="L163" s="39"/>
      <c r="M163" s="39"/>
      <c r="N163" s="39"/>
    </row>
    <row r="164" spans="1:14" x14ac:dyDescent="0.3">
      <c r="A164" s="1"/>
      <c r="B164" s="1"/>
      <c r="E164" s="28"/>
      <c r="F164" s="39"/>
      <c r="G164" s="39"/>
      <c r="H164" s="39"/>
      <c r="I164" s="28"/>
      <c r="J164" s="39"/>
      <c r="K164" s="28"/>
      <c r="L164" s="39"/>
      <c r="M164" s="39"/>
      <c r="N164" s="39"/>
    </row>
    <row r="165" spans="1:14" x14ac:dyDescent="0.3">
      <c r="A165" s="1"/>
      <c r="B165" s="1"/>
      <c r="E165" s="28"/>
      <c r="F165" s="39"/>
      <c r="G165" s="39"/>
      <c r="H165" s="39"/>
      <c r="I165" s="28"/>
      <c r="J165" s="39"/>
      <c r="K165" s="28"/>
      <c r="L165" s="39"/>
      <c r="M165" s="39"/>
      <c r="N165" s="39"/>
    </row>
    <row r="166" spans="1:14" x14ac:dyDescent="0.3">
      <c r="A166" s="1"/>
      <c r="B166" s="1"/>
      <c r="E166" s="28"/>
      <c r="F166" s="39"/>
      <c r="G166" s="39"/>
      <c r="H166" s="39"/>
      <c r="I166" s="28"/>
      <c r="J166" s="39"/>
      <c r="K166" s="28"/>
      <c r="L166" s="39"/>
      <c r="M166" s="39"/>
      <c r="N166" s="39"/>
    </row>
    <row r="167" spans="1:14" x14ac:dyDescent="0.3">
      <c r="A167" s="1"/>
      <c r="B167" s="1"/>
      <c r="E167" s="28"/>
      <c r="F167" s="39"/>
      <c r="G167" s="39"/>
      <c r="H167" s="39"/>
      <c r="I167" s="28"/>
      <c r="J167" s="39"/>
      <c r="K167" s="28"/>
      <c r="L167" s="39"/>
      <c r="M167" s="39"/>
      <c r="N167" s="39"/>
    </row>
    <row r="168" spans="1:14" x14ac:dyDescent="0.3">
      <c r="A168" s="1"/>
      <c r="B168" s="1"/>
      <c r="E168" s="28"/>
      <c r="F168" s="39"/>
      <c r="G168" s="39"/>
      <c r="H168" s="39"/>
      <c r="I168" s="28"/>
      <c r="J168" s="39"/>
      <c r="K168" s="28"/>
      <c r="L168" s="39"/>
      <c r="M168" s="39"/>
      <c r="N168" s="39"/>
    </row>
    <row r="169" spans="1:14" x14ac:dyDescent="0.3">
      <c r="A169" s="1"/>
      <c r="B169" s="1"/>
      <c r="E169" s="28"/>
      <c r="F169" s="39"/>
      <c r="G169" s="39"/>
      <c r="H169" s="39"/>
      <c r="I169" s="28"/>
      <c r="J169" s="39"/>
      <c r="K169" s="28"/>
      <c r="L169" s="39"/>
      <c r="M169" s="39"/>
      <c r="N169" s="39"/>
    </row>
    <row r="170" spans="1:14" x14ac:dyDescent="0.3">
      <c r="A170" s="1"/>
      <c r="B170" s="1"/>
      <c r="E170" s="28"/>
      <c r="F170" s="39"/>
      <c r="G170" s="39"/>
      <c r="H170" s="39"/>
      <c r="I170" s="28"/>
      <c r="J170" s="39"/>
      <c r="K170" s="28"/>
      <c r="L170" s="39"/>
      <c r="M170" s="39"/>
      <c r="N170" s="39"/>
    </row>
    <row r="171" spans="1:14" x14ac:dyDescent="0.3">
      <c r="A171" s="1"/>
      <c r="B171" s="1"/>
      <c r="E171" s="28"/>
      <c r="F171" s="39"/>
      <c r="G171" s="39"/>
      <c r="H171" s="39"/>
      <c r="I171" s="28"/>
      <c r="J171" s="39"/>
      <c r="K171" s="28"/>
      <c r="L171" s="39"/>
      <c r="M171" s="39"/>
      <c r="N171" s="39"/>
    </row>
    <row r="172" spans="1:14" x14ac:dyDescent="0.3">
      <c r="A172" s="1"/>
      <c r="B172" s="1"/>
      <c r="E172" s="28"/>
      <c r="F172" s="39"/>
      <c r="G172" s="39"/>
      <c r="H172" s="39"/>
      <c r="I172" s="28"/>
      <c r="J172" s="39"/>
      <c r="K172" s="28"/>
      <c r="L172" s="39"/>
      <c r="M172" s="39"/>
      <c r="N172" s="39"/>
    </row>
    <row r="173" spans="1:14" x14ac:dyDescent="0.3">
      <c r="A173" s="1"/>
      <c r="B173" s="1"/>
      <c r="E173" s="28"/>
      <c r="F173" s="39"/>
      <c r="G173" s="39"/>
      <c r="H173" s="39"/>
      <c r="I173" s="28"/>
      <c r="J173" s="39"/>
      <c r="K173" s="28"/>
      <c r="L173" s="39"/>
      <c r="M173" s="39"/>
      <c r="N173" s="39"/>
    </row>
    <row r="174" spans="1:14" x14ac:dyDescent="0.3">
      <c r="A174" s="1"/>
      <c r="B174" s="1"/>
      <c r="E174" s="28"/>
      <c r="F174" s="39"/>
      <c r="G174" s="39"/>
      <c r="H174" s="39"/>
      <c r="I174" s="28"/>
      <c r="J174" s="39"/>
      <c r="K174" s="28"/>
      <c r="L174" s="39"/>
      <c r="M174" s="39"/>
      <c r="N174" s="39"/>
    </row>
    <row r="175" spans="1:14" x14ac:dyDescent="0.3">
      <c r="A175" s="1"/>
      <c r="B175" s="1"/>
      <c r="E175" s="28"/>
      <c r="F175" s="39"/>
      <c r="G175" s="39"/>
      <c r="H175" s="39"/>
      <c r="I175" s="28"/>
      <c r="J175" s="39"/>
      <c r="K175" s="28"/>
      <c r="L175" s="39"/>
      <c r="M175" s="39"/>
      <c r="N175" s="39"/>
    </row>
    <row r="176" spans="1:14" x14ac:dyDescent="0.3">
      <c r="A176" s="1"/>
      <c r="B176" s="1"/>
      <c r="E176" s="28"/>
      <c r="F176" s="39"/>
      <c r="G176" s="39"/>
      <c r="H176" s="39"/>
      <c r="I176" s="28"/>
      <c r="J176" s="39"/>
      <c r="K176" s="28"/>
      <c r="L176" s="39"/>
      <c r="M176" s="39"/>
      <c r="N176" s="39"/>
    </row>
    <row r="177" spans="1:14" x14ac:dyDescent="0.3">
      <c r="A177" s="1"/>
      <c r="B177" s="1"/>
      <c r="E177" s="28"/>
      <c r="F177" s="39"/>
      <c r="G177" s="39"/>
      <c r="H177" s="39"/>
      <c r="I177" s="28"/>
      <c r="J177" s="39"/>
      <c r="K177" s="28"/>
      <c r="L177" s="39"/>
      <c r="M177" s="39"/>
      <c r="N177" s="39"/>
    </row>
    <row r="178" spans="1:14" x14ac:dyDescent="0.3">
      <c r="A178" s="1"/>
      <c r="B178" s="1"/>
      <c r="E178" s="28"/>
      <c r="F178" s="39"/>
      <c r="G178" s="39"/>
      <c r="H178" s="39"/>
      <c r="I178" s="28"/>
      <c r="J178" s="39"/>
      <c r="K178" s="28"/>
      <c r="L178" s="39"/>
      <c r="M178" s="39"/>
      <c r="N178" s="39"/>
    </row>
    <row r="179" spans="1:14" x14ac:dyDescent="0.3">
      <c r="A179" s="1"/>
      <c r="B179" s="1"/>
      <c r="E179" s="28"/>
      <c r="F179" s="39"/>
      <c r="G179" s="39"/>
      <c r="H179" s="39"/>
      <c r="I179" s="28"/>
      <c r="J179" s="39"/>
      <c r="K179" s="28"/>
      <c r="L179" s="39"/>
      <c r="M179" s="39"/>
      <c r="N179" s="39"/>
    </row>
    <row r="180" spans="1:14" x14ac:dyDescent="0.3">
      <c r="A180" s="1"/>
      <c r="B180" s="1"/>
      <c r="E180" s="28"/>
      <c r="F180" s="39"/>
      <c r="G180" s="39"/>
      <c r="H180" s="39"/>
      <c r="I180" s="28"/>
      <c r="J180" s="39"/>
      <c r="K180" s="28"/>
      <c r="L180" s="39"/>
      <c r="M180" s="39"/>
      <c r="N180" s="39"/>
    </row>
    <row r="181" spans="1:14" x14ac:dyDescent="0.3">
      <c r="A181" s="1"/>
      <c r="B181" s="1"/>
      <c r="E181" s="28"/>
      <c r="F181" s="39"/>
      <c r="G181" s="39"/>
      <c r="H181" s="39"/>
      <c r="I181" s="28"/>
      <c r="J181" s="39"/>
      <c r="K181" s="28"/>
      <c r="L181" s="39"/>
      <c r="M181" s="39"/>
      <c r="N181" s="39"/>
    </row>
    <row r="182" spans="1:14" x14ac:dyDescent="0.3">
      <c r="A182" s="1"/>
      <c r="B182" s="1"/>
      <c r="E182" s="28"/>
      <c r="F182" s="39"/>
      <c r="G182" s="39"/>
      <c r="H182" s="39"/>
      <c r="I182" s="28"/>
      <c r="J182" s="39"/>
      <c r="K182" s="28"/>
      <c r="L182" s="39"/>
      <c r="M182" s="39"/>
      <c r="N182" s="39"/>
    </row>
    <row r="183" spans="1:14" x14ac:dyDescent="0.3">
      <c r="A183" s="1"/>
      <c r="B183" s="1"/>
      <c r="E183" s="28"/>
      <c r="F183" s="39"/>
      <c r="G183" s="39"/>
      <c r="H183" s="39"/>
      <c r="I183" s="28"/>
      <c r="J183" s="39"/>
      <c r="K183" s="28"/>
      <c r="L183" s="39"/>
      <c r="M183" s="39"/>
      <c r="N183" s="39"/>
    </row>
    <row r="184" spans="1:14" x14ac:dyDescent="0.3">
      <c r="A184" s="1"/>
      <c r="B184" s="1"/>
      <c r="E184" s="28"/>
      <c r="F184" s="39"/>
      <c r="G184" s="39"/>
      <c r="H184" s="39"/>
      <c r="I184" s="28"/>
      <c r="J184" s="39"/>
      <c r="K184" s="28"/>
      <c r="L184" s="39"/>
      <c r="M184" s="39"/>
      <c r="N184" s="39"/>
    </row>
    <row r="185" spans="1:14" x14ac:dyDescent="0.3">
      <c r="A185" s="1"/>
      <c r="B185" s="1"/>
      <c r="E185" s="28"/>
      <c r="F185" s="39"/>
      <c r="G185" s="39"/>
      <c r="H185" s="39"/>
      <c r="I185" s="28"/>
      <c r="J185" s="39"/>
      <c r="K185" s="28"/>
      <c r="L185" s="39"/>
      <c r="M185" s="39"/>
      <c r="N185" s="39"/>
    </row>
    <row r="186" spans="1:14" x14ac:dyDescent="0.3">
      <c r="A186" s="1"/>
      <c r="B186" s="1"/>
      <c r="E186" s="28"/>
      <c r="F186" s="39"/>
      <c r="G186" s="39"/>
      <c r="H186" s="39"/>
      <c r="I186" s="28"/>
      <c r="J186" s="39"/>
      <c r="K186" s="28"/>
      <c r="L186" s="39"/>
      <c r="M186" s="39"/>
      <c r="N186" s="39"/>
    </row>
    <row r="187" spans="1:14" x14ac:dyDescent="0.3">
      <c r="A187" s="1"/>
      <c r="B187" s="1"/>
      <c r="E187" s="28"/>
      <c r="F187" s="39"/>
      <c r="G187" s="39"/>
      <c r="H187" s="39"/>
      <c r="I187" s="28"/>
      <c r="J187" s="39"/>
      <c r="K187" s="28"/>
      <c r="L187" s="39"/>
      <c r="M187" s="39"/>
      <c r="N187" s="39"/>
    </row>
    <row r="188" spans="1:14" x14ac:dyDescent="0.3">
      <c r="A188" s="1"/>
      <c r="B188" s="1"/>
      <c r="E188" s="28"/>
      <c r="F188" s="39"/>
      <c r="G188" s="39"/>
      <c r="H188" s="39"/>
      <c r="I188" s="28"/>
      <c r="J188" s="39"/>
      <c r="K188" s="28"/>
      <c r="L188" s="39"/>
      <c r="M188" s="39"/>
      <c r="N188" s="39"/>
    </row>
    <row r="189" spans="1:14" x14ac:dyDescent="0.3">
      <c r="A189" s="1"/>
      <c r="B189" s="1"/>
      <c r="E189" s="28"/>
      <c r="F189" s="39"/>
      <c r="G189" s="39"/>
      <c r="H189" s="39"/>
      <c r="I189" s="28"/>
      <c r="J189" s="39"/>
      <c r="K189" s="28"/>
      <c r="L189" s="39"/>
      <c r="M189" s="39"/>
      <c r="N189" s="39"/>
    </row>
    <row r="190" spans="1:14" x14ac:dyDescent="0.3">
      <c r="A190" s="1"/>
      <c r="B190" s="1"/>
      <c r="E190" s="28"/>
      <c r="F190" s="39"/>
      <c r="G190" s="39"/>
      <c r="H190" s="39"/>
      <c r="I190" s="28"/>
      <c r="J190" s="39"/>
      <c r="K190" s="28"/>
      <c r="L190" s="39"/>
      <c r="M190" s="39"/>
      <c r="N190" s="39"/>
    </row>
    <row r="191" spans="1:14" x14ac:dyDescent="0.3">
      <c r="A191" s="1"/>
      <c r="B191" s="1"/>
      <c r="E191" s="28"/>
      <c r="F191" s="39"/>
      <c r="G191" s="39"/>
      <c r="H191" s="39"/>
      <c r="I191" s="28"/>
      <c r="J191" s="39"/>
      <c r="K191" s="28"/>
      <c r="L191" s="39"/>
      <c r="M191" s="39"/>
      <c r="N191" s="39"/>
    </row>
    <row r="192" spans="1:14" x14ac:dyDescent="0.3">
      <c r="A192" s="1"/>
      <c r="B192" s="1"/>
      <c r="E192" s="28"/>
      <c r="F192" s="39"/>
      <c r="G192" s="39"/>
      <c r="H192" s="39"/>
      <c r="I192" s="28"/>
      <c r="J192" s="39"/>
      <c r="K192" s="28"/>
      <c r="L192" s="39"/>
      <c r="M192" s="39"/>
      <c r="N192" s="39"/>
    </row>
    <row r="193" spans="1:14" x14ac:dyDescent="0.3">
      <c r="A193" s="1"/>
      <c r="B193" s="1"/>
      <c r="E193" s="28"/>
      <c r="F193" s="39"/>
      <c r="G193" s="39"/>
      <c r="H193" s="39"/>
      <c r="I193" s="28"/>
      <c r="J193" s="39"/>
      <c r="K193" s="28"/>
      <c r="L193" s="39"/>
      <c r="M193" s="39"/>
      <c r="N193" s="39"/>
    </row>
    <row r="194" spans="1:14" x14ac:dyDescent="0.3">
      <c r="A194" s="1"/>
      <c r="B194" s="1"/>
      <c r="E194" s="28"/>
      <c r="F194" s="39"/>
      <c r="G194" s="39"/>
      <c r="H194" s="39"/>
      <c r="I194" s="28"/>
      <c r="J194" s="39"/>
      <c r="K194" s="28"/>
      <c r="L194" s="39"/>
      <c r="M194" s="39"/>
      <c r="N194" s="39"/>
    </row>
    <row r="195" spans="1:14" x14ac:dyDescent="0.3">
      <c r="A195" s="1"/>
      <c r="B195" s="1"/>
      <c r="E195" s="28"/>
      <c r="F195" s="39"/>
      <c r="G195" s="39"/>
      <c r="H195" s="39"/>
      <c r="I195" s="28"/>
      <c r="J195" s="39"/>
      <c r="K195" s="28"/>
      <c r="L195" s="39"/>
      <c r="M195" s="39"/>
      <c r="N195" s="39"/>
    </row>
    <row r="196" spans="1:14" x14ac:dyDescent="0.3">
      <c r="A196" s="1"/>
      <c r="B196" s="1"/>
      <c r="E196" s="28"/>
      <c r="F196" s="39"/>
      <c r="G196" s="39"/>
      <c r="H196" s="39"/>
      <c r="I196" s="28"/>
      <c r="J196" s="39"/>
      <c r="K196" s="28"/>
      <c r="L196" s="39"/>
      <c r="M196" s="39"/>
      <c r="N196" s="39"/>
    </row>
    <row r="197" spans="1:14" x14ac:dyDescent="0.3">
      <c r="A197" s="1"/>
      <c r="B197" s="1"/>
      <c r="E197" s="28"/>
      <c r="F197" s="39"/>
      <c r="G197" s="39"/>
      <c r="H197" s="39"/>
      <c r="I197" s="28"/>
      <c r="J197" s="39"/>
      <c r="K197" s="28"/>
      <c r="L197" s="39"/>
      <c r="M197" s="39"/>
      <c r="N197" s="39"/>
    </row>
    <row r="198" spans="1:14" x14ac:dyDescent="0.3">
      <c r="A198" s="1"/>
      <c r="B198" s="1"/>
      <c r="E198" s="28"/>
      <c r="F198" s="39"/>
      <c r="G198" s="39"/>
      <c r="H198" s="39"/>
      <c r="I198" s="28"/>
      <c r="J198" s="39"/>
      <c r="K198" s="28"/>
      <c r="L198" s="39"/>
      <c r="M198" s="39"/>
      <c r="N198" s="39"/>
    </row>
    <row r="199" spans="1:14" x14ac:dyDescent="0.3">
      <c r="A199" s="1"/>
      <c r="B199" s="1"/>
      <c r="E199" s="28"/>
      <c r="F199" s="39"/>
      <c r="G199" s="39"/>
      <c r="H199" s="39"/>
      <c r="I199" s="28"/>
      <c r="J199" s="39"/>
      <c r="K199" s="28"/>
      <c r="L199" s="39"/>
      <c r="M199" s="39"/>
      <c r="N199" s="39"/>
    </row>
    <row r="200" spans="1:14" x14ac:dyDescent="0.3">
      <c r="A200" s="1"/>
      <c r="B200" s="1"/>
      <c r="E200" s="28"/>
      <c r="F200" s="39"/>
      <c r="G200" s="39"/>
      <c r="H200" s="39"/>
      <c r="I200" s="28"/>
      <c r="J200" s="39"/>
      <c r="K200" s="28"/>
      <c r="L200" s="39"/>
      <c r="M200" s="39"/>
      <c r="N200" s="39"/>
    </row>
    <row r="201" spans="1:14" x14ac:dyDescent="0.3">
      <c r="A201" s="1"/>
      <c r="B201" s="1"/>
      <c r="E201" s="28"/>
      <c r="F201" s="39"/>
      <c r="G201" s="39"/>
      <c r="H201" s="39"/>
      <c r="I201" s="28"/>
      <c r="J201" s="39"/>
      <c r="K201" s="28"/>
      <c r="L201" s="39"/>
      <c r="M201" s="39"/>
      <c r="N201" s="39"/>
    </row>
    <row r="202" spans="1:14" x14ac:dyDescent="0.3">
      <c r="A202" s="1"/>
      <c r="B202" s="1"/>
      <c r="E202" s="28"/>
      <c r="F202" s="39"/>
      <c r="G202" s="39"/>
      <c r="H202" s="39"/>
      <c r="I202" s="28"/>
      <c r="J202" s="39"/>
      <c r="K202" s="28"/>
      <c r="L202" s="39"/>
      <c r="M202" s="39"/>
      <c r="N202" s="39"/>
    </row>
    <row r="203" spans="1:14" x14ac:dyDescent="0.3">
      <c r="A203" s="1"/>
      <c r="B203" s="1"/>
      <c r="E203" s="28"/>
      <c r="F203" s="39"/>
      <c r="G203" s="39"/>
      <c r="H203" s="39"/>
      <c r="I203" s="28"/>
      <c r="J203" s="39"/>
      <c r="K203" s="28"/>
      <c r="L203" s="39"/>
      <c r="M203" s="39"/>
      <c r="N203" s="39"/>
    </row>
    <row r="204" spans="1:14" x14ac:dyDescent="0.3">
      <c r="A204" s="1"/>
      <c r="B204" s="1"/>
      <c r="E204" s="28"/>
      <c r="F204" s="39"/>
      <c r="G204" s="39"/>
      <c r="H204" s="39"/>
      <c r="I204" s="28"/>
      <c r="J204" s="39"/>
      <c r="K204" s="28"/>
      <c r="L204" s="39"/>
      <c r="M204" s="39"/>
      <c r="N204" s="39"/>
    </row>
    <row r="205" spans="1:14" x14ac:dyDescent="0.3">
      <c r="A205" s="1"/>
      <c r="B205" s="1"/>
      <c r="E205" s="28"/>
      <c r="F205" s="39"/>
      <c r="G205" s="39"/>
      <c r="H205" s="39"/>
      <c r="I205" s="28"/>
      <c r="J205" s="39"/>
      <c r="K205" s="28"/>
      <c r="L205" s="39"/>
      <c r="M205" s="39"/>
      <c r="N205" s="39"/>
    </row>
  </sheetData>
  <mergeCells count="1">
    <mergeCell ref="B43:C4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2"/>
  <sheetViews>
    <sheetView topLeftCell="A29" workbookViewId="0">
      <selection activeCell="L32" sqref="L32"/>
    </sheetView>
  </sheetViews>
  <sheetFormatPr defaultRowHeight="16.5" x14ac:dyDescent="0.3"/>
  <cols>
    <col min="1" max="1" width="9.140625" style="56"/>
    <col min="2" max="2" width="19.5703125" style="2" bestFit="1" customWidth="1"/>
    <col min="3" max="3" width="14.140625" style="1" customWidth="1"/>
    <col min="4" max="4" width="12.28515625" style="1" customWidth="1"/>
    <col min="5" max="5" width="11.5703125" style="1" customWidth="1"/>
    <col min="6" max="6" width="12" style="5" customWidth="1"/>
    <col min="7" max="7" width="13.85546875" style="5" bestFit="1" customWidth="1"/>
    <col min="8" max="8" width="11.140625" style="5" customWidth="1"/>
    <col min="9" max="9" width="13.85546875" style="1" bestFit="1" customWidth="1"/>
    <col min="10" max="10" width="16.140625" style="5" customWidth="1"/>
    <col min="11" max="11" width="14.140625" style="1" customWidth="1"/>
    <col min="12" max="12" width="14.85546875" style="5" customWidth="1"/>
    <col min="13" max="13" width="14.85546875" style="5" bestFit="1" customWidth="1"/>
    <col min="14" max="14" width="13.28515625" style="5" bestFit="1" customWidth="1"/>
    <col min="15" max="16384" width="9.140625" style="1"/>
  </cols>
  <sheetData>
    <row r="1" spans="1:15" x14ac:dyDescent="0.3">
      <c r="B1" s="10" t="s">
        <v>11</v>
      </c>
      <c r="J1" s="5" t="s">
        <v>145</v>
      </c>
      <c r="K1" s="1" t="s">
        <v>146</v>
      </c>
      <c r="L1" s="5" t="s">
        <v>63</v>
      </c>
    </row>
    <row r="2" spans="1:15" x14ac:dyDescent="0.3">
      <c r="B2" s="18" t="s">
        <v>10</v>
      </c>
      <c r="C2" s="1">
        <v>1570.08</v>
      </c>
      <c r="E2" s="4"/>
      <c r="F2" s="4"/>
      <c r="G2" s="20"/>
      <c r="H2" s="1"/>
      <c r="I2" s="1" t="s">
        <v>17</v>
      </c>
      <c r="J2" s="93">
        <f>C4+L27</f>
        <v>20644035</v>
      </c>
      <c r="K2" s="115">
        <v>1425000</v>
      </c>
      <c r="L2" s="237">
        <f>K2+J2</f>
        <v>22069035</v>
      </c>
    </row>
    <row r="3" spans="1:15" x14ac:dyDescent="0.3">
      <c r="B3" s="19" t="s">
        <v>9</v>
      </c>
      <c r="C3" s="23">
        <v>9500</v>
      </c>
      <c r="D3" s="11"/>
      <c r="E3" s="22"/>
      <c r="F3" s="22"/>
      <c r="G3" s="11"/>
      <c r="H3" s="88"/>
      <c r="I3" s="1" t="s">
        <v>30</v>
      </c>
      <c r="J3" s="93">
        <f>J2*95%</f>
        <v>19611833.25</v>
      </c>
    </row>
    <row r="4" spans="1:15" x14ac:dyDescent="0.3">
      <c r="B4" s="32" t="s">
        <v>15</v>
      </c>
      <c r="C4" s="59">
        <f>ROUND((C2*C3),0)</f>
        <v>14915760</v>
      </c>
      <c r="F4" s="17"/>
      <c r="G4" s="17"/>
      <c r="I4" s="1" t="s">
        <v>31</v>
      </c>
      <c r="J4" s="93">
        <f>J2*80%</f>
        <v>16515228</v>
      </c>
    </row>
    <row r="5" spans="1:15" x14ac:dyDescent="0.3">
      <c r="B5" s="10" t="s">
        <v>12</v>
      </c>
    </row>
    <row r="6" spans="1:15" s="3" customFormat="1" ht="60.75" thickBot="1" x14ac:dyDescent="0.25">
      <c r="B6" s="33" t="s">
        <v>0</v>
      </c>
      <c r="C6" s="34" t="s">
        <v>23</v>
      </c>
      <c r="D6" s="34" t="s">
        <v>1</v>
      </c>
      <c r="E6" s="34" t="s">
        <v>3</v>
      </c>
      <c r="F6" s="34" t="s">
        <v>4</v>
      </c>
      <c r="G6" s="36" t="s">
        <v>8</v>
      </c>
      <c r="H6" s="36" t="s">
        <v>2</v>
      </c>
      <c r="I6" s="36" t="s">
        <v>5</v>
      </c>
      <c r="J6" s="36" t="s">
        <v>6</v>
      </c>
      <c r="K6" s="36" t="s">
        <v>13</v>
      </c>
      <c r="L6" s="36" t="s">
        <v>14</v>
      </c>
      <c r="M6" s="36" t="s">
        <v>7</v>
      </c>
      <c r="N6" s="3" t="s">
        <v>16</v>
      </c>
    </row>
    <row r="7" spans="1:15" ht="17.25" thickBot="1" x14ac:dyDescent="0.35">
      <c r="A7" s="64"/>
      <c r="B7" s="131" t="s">
        <v>42</v>
      </c>
      <c r="C7" s="132">
        <v>2786</v>
      </c>
      <c r="D7" s="130">
        <v>2002</v>
      </c>
      <c r="E7" s="37">
        <v>2023</v>
      </c>
      <c r="F7" s="37">
        <v>50</v>
      </c>
      <c r="G7" s="55">
        <v>1000</v>
      </c>
      <c r="H7" s="89">
        <f>E7-D7</f>
        <v>21</v>
      </c>
      <c r="I7" s="90">
        <f>IF(H7&gt;=5,90*H7/F7,0)</f>
        <v>37.799999999999997</v>
      </c>
      <c r="J7" s="23">
        <f t="shared" ref="J7:J11" si="0">G7/100*I7</f>
        <v>378</v>
      </c>
      <c r="K7" s="23">
        <f>ROUND((G7-J7),0)</f>
        <v>622</v>
      </c>
      <c r="L7" s="23">
        <f>ROUND((K7*C7),0)</f>
        <v>1732892</v>
      </c>
      <c r="M7" s="23">
        <f>ROUND((C7*G7),0)</f>
        <v>2786000</v>
      </c>
      <c r="N7" s="91">
        <f>M7-L7</f>
        <v>1053108</v>
      </c>
    </row>
    <row r="8" spans="1:15" ht="17.25" thickBot="1" x14ac:dyDescent="0.35">
      <c r="A8" s="64"/>
      <c r="B8" s="123" t="s">
        <v>116</v>
      </c>
      <c r="C8" s="132">
        <v>1640</v>
      </c>
      <c r="D8" s="130">
        <v>2002</v>
      </c>
      <c r="E8" s="37">
        <v>2023</v>
      </c>
      <c r="F8" s="37">
        <v>60</v>
      </c>
      <c r="G8" s="55">
        <v>1200</v>
      </c>
      <c r="H8" s="89">
        <f t="shared" ref="H8:H11" si="1">E8-D8</f>
        <v>21</v>
      </c>
      <c r="I8" s="90">
        <f t="shared" ref="I8:I26" si="2">IF(H8&gt;=5,90*H8/F8,0)</f>
        <v>31.5</v>
      </c>
      <c r="J8" s="23">
        <f t="shared" si="0"/>
        <v>378</v>
      </c>
      <c r="K8" s="23">
        <f t="shared" ref="K8:K11" si="3">ROUND((G8-J8),0)</f>
        <v>822</v>
      </c>
      <c r="L8" s="23">
        <f t="shared" ref="L8:L11" si="4">ROUND((K8*C8),0)</f>
        <v>1348080</v>
      </c>
      <c r="M8" s="23">
        <f t="shared" ref="M8:M11" si="5">ROUND((C8*G8),0)</f>
        <v>1968000</v>
      </c>
      <c r="N8" s="91">
        <f t="shared" ref="N8:N24" si="6">M8-L8</f>
        <v>619920</v>
      </c>
    </row>
    <row r="9" spans="1:15" ht="17.25" thickBot="1" x14ac:dyDescent="0.35">
      <c r="A9" s="3"/>
      <c r="B9" s="123" t="s">
        <v>117</v>
      </c>
      <c r="C9" s="132">
        <v>2314</v>
      </c>
      <c r="D9" s="130">
        <v>2002</v>
      </c>
      <c r="E9" s="37">
        <v>2023</v>
      </c>
      <c r="F9" s="37">
        <v>50</v>
      </c>
      <c r="G9" s="55">
        <v>1000</v>
      </c>
      <c r="H9" s="89">
        <f>E9-D9</f>
        <v>21</v>
      </c>
      <c r="I9" s="90">
        <f>IF(H9&gt;=5,90*H9/F9,0)</f>
        <v>37.799999999999997</v>
      </c>
      <c r="J9" s="23">
        <f t="shared" si="0"/>
        <v>378</v>
      </c>
      <c r="K9" s="23">
        <f>ROUND((G9-J9),0)</f>
        <v>622</v>
      </c>
      <c r="L9" s="23">
        <f>ROUND((K9*C9),0)</f>
        <v>1439308</v>
      </c>
      <c r="M9" s="23">
        <f>ROUND((C9*G9),0)</f>
        <v>2314000</v>
      </c>
      <c r="N9" s="91">
        <f>M9-L9</f>
        <v>874692</v>
      </c>
    </row>
    <row r="10" spans="1:15" s="35" customFormat="1" ht="18" customHeight="1" thickBot="1" x14ac:dyDescent="0.35">
      <c r="A10" s="56"/>
      <c r="B10" s="123" t="s">
        <v>118</v>
      </c>
      <c r="C10" s="132">
        <v>2777</v>
      </c>
      <c r="D10" s="130">
        <v>2002</v>
      </c>
      <c r="E10" s="37">
        <v>2023</v>
      </c>
      <c r="F10" s="37">
        <v>50</v>
      </c>
      <c r="G10" s="55">
        <v>700</v>
      </c>
      <c r="H10" s="89">
        <f t="shared" si="1"/>
        <v>21</v>
      </c>
      <c r="I10" s="90">
        <f t="shared" si="2"/>
        <v>37.799999999999997</v>
      </c>
      <c r="J10" s="23">
        <f t="shared" si="0"/>
        <v>264.59999999999997</v>
      </c>
      <c r="K10" s="23">
        <f t="shared" si="3"/>
        <v>435</v>
      </c>
      <c r="L10" s="23">
        <f t="shared" si="4"/>
        <v>1207995</v>
      </c>
      <c r="M10" s="23">
        <f t="shared" si="5"/>
        <v>1943900</v>
      </c>
      <c r="N10" s="91">
        <f t="shared" si="6"/>
        <v>735905</v>
      </c>
      <c r="O10" s="1"/>
    </row>
    <row r="11" spans="1:15" ht="17.25" thickBot="1" x14ac:dyDescent="0.35">
      <c r="A11" s="3"/>
      <c r="B11" s="123"/>
      <c r="C11" s="123"/>
      <c r="D11" s="130">
        <v>2000</v>
      </c>
      <c r="E11" s="37">
        <v>2023</v>
      </c>
      <c r="F11" s="37">
        <v>50</v>
      </c>
      <c r="G11" s="55">
        <v>0</v>
      </c>
      <c r="H11" s="89">
        <f t="shared" si="1"/>
        <v>23</v>
      </c>
      <c r="I11" s="90">
        <f t="shared" si="2"/>
        <v>41.4</v>
      </c>
      <c r="J11" s="23">
        <f t="shared" si="0"/>
        <v>0</v>
      </c>
      <c r="K11" s="23">
        <f t="shared" si="3"/>
        <v>0</v>
      </c>
      <c r="L11" s="23">
        <f t="shared" si="4"/>
        <v>0</v>
      </c>
      <c r="M11" s="23">
        <f t="shared" si="5"/>
        <v>0</v>
      </c>
      <c r="N11" s="91">
        <f t="shared" si="6"/>
        <v>0</v>
      </c>
    </row>
    <row r="12" spans="1:15" ht="17.25" hidden="1" thickBot="1" x14ac:dyDescent="0.35">
      <c r="B12" s="133"/>
      <c r="C12" s="134"/>
      <c r="D12" s="130">
        <v>2000</v>
      </c>
      <c r="E12" s="37">
        <v>2023</v>
      </c>
      <c r="F12" s="37"/>
      <c r="G12" s="55"/>
      <c r="H12" s="89"/>
      <c r="I12" s="90"/>
      <c r="J12" s="23"/>
      <c r="K12" s="23"/>
      <c r="L12" s="23"/>
      <c r="M12" s="23"/>
      <c r="N12" s="91"/>
    </row>
    <row r="13" spans="1:15" ht="17.25" hidden="1" thickBot="1" x14ac:dyDescent="0.35">
      <c r="A13" s="3"/>
      <c r="B13" s="133"/>
      <c r="C13" s="134"/>
      <c r="D13" s="130">
        <v>2000</v>
      </c>
      <c r="E13" s="37">
        <v>2023</v>
      </c>
      <c r="F13" s="37">
        <v>60</v>
      </c>
      <c r="G13" s="55">
        <v>0</v>
      </c>
      <c r="H13" s="89">
        <f t="shared" ref="H13:H26" si="7">E13-D13</f>
        <v>23</v>
      </c>
      <c r="I13" s="90">
        <f t="shared" si="2"/>
        <v>34.5</v>
      </c>
      <c r="J13" s="23">
        <f t="shared" ref="J13:J26" si="8">G13/100*I13</f>
        <v>0</v>
      </c>
      <c r="K13" s="23">
        <f t="shared" ref="K13:K26" si="9">ROUND((G13-J13),0)</f>
        <v>0</v>
      </c>
      <c r="L13" s="23">
        <f t="shared" ref="L13:L26" si="10">ROUND((K13*C13),0)</f>
        <v>0</v>
      </c>
      <c r="M13" s="23">
        <f t="shared" ref="M13:M26" si="11">ROUND((C13*G13),0)</f>
        <v>0</v>
      </c>
      <c r="N13" s="91">
        <f t="shared" si="6"/>
        <v>0</v>
      </c>
    </row>
    <row r="14" spans="1:15" ht="17.25" hidden="1" thickBot="1" x14ac:dyDescent="0.35">
      <c r="A14" s="3"/>
      <c r="B14" s="133"/>
      <c r="C14" s="134"/>
      <c r="D14" s="130">
        <v>2000</v>
      </c>
      <c r="E14" s="37">
        <v>2023</v>
      </c>
      <c r="F14" s="37">
        <v>60</v>
      </c>
      <c r="G14" s="55">
        <v>0</v>
      </c>
      <c r="H14" s="89">
        <f t="shared" si="7"/>
        <v>23</v>
      </c>
      <c r="I14" s="90">
        <f t="shared" si="2"/>
        <v>34.5</v>
      </c>
      <c r="J14" s="23">
        <f t="shared" si="8"/>
        <v>0</v>
      </c>
      <c r="K14" s="23">
        <f t="shared" si="9"/>
        <v>0</v>
      </c>
      <c r="L14" s="23">
        <f t="shared" si="10"/>
        <v>0</v>
      </c>
      <c r="M14" s="23">
        <f t="shared" si="11"/>
        <v>0</v>
      </c>
      <c r="N14" s="91">
        <f t="shared" si="6"/>
        <v>0</v>
      </c>
    </row>
    <row r="15" spans="1:15" ht="17.25" hidden="1" thickBot="1" x14ac:dyDescent="0.35">
      <c r="B15" s="133"/>
      <c r="C15" s="134"/>
      <c r="D15" s="130">
        <v>2000</v>
      </c>
      <c r="E15" s="37">
        <v>2023</v>
      </c>
      <c r="F15" s="37">
        <v>60</v>
      </c>
      <c r="G15" s="55">
        <v>0</v>
      </c>
      <c r="H15" s="89">
        <f t="shared" si="7"/>
        <v>23</v>
      </c>
      <c r="I15" s="90">
        <f t="shared" si="2"/>
        <v>34.5</v>
      </c>
      <c r="J15" s="23">
        <f t="shared" si="8"/>
        <v>0</v>
      </c>
      <c r="K15" s="23">
        <f t="shared" si="9"/>
        <v>0</v>
      </c>
      <c r="L15" s="23">
        <f t="shared" si="10"/>
        <v>0</v>
      </c>
      <c r="M15" s="23">
        <f t="shared" si="11"/>
        <v>0</v>
      </c>
      <c r="N15" s="91">
        <f t="shared" si="6"/>
        <v>0</v>
      </c>
    </row>
    <row r="16" spans="1:15" ht="17.25" hidden="1" thickBot="1" x14ac:dyDescent="0.35">
      <c r="A16" s="3"/>
      <c r="B16" s="133"/>
      <c r="C16" s="134"/>
      <c r="D16" s="130">
        <v>2000</v>
      </c>
      <c r="E16" s="37">
        <v>2023</v>
      </c>
      <c r="F16" s="37">
        <v>60</v>
      </c>
      <c r="G16" s="55">
        <v>0</v>
      </c>
      <c r="H16" s="89">
        <f t="shared" si="7"/>
        <v>23</v>
      </c>
      <c r="I16" s="90">
        <f t="shared" si="2"/>
        <v>34.5</v>
      </c>
      <c r="J16" s="23">
        <f t="shared" si="8"/>
        <v>0</v>
      </c>
      <c r="K16" s="23">
        <f t="shared" si="9"/>
        <v>0</v>
      </c>
      <c r="L16" s="23">
        <f t="shared" si="10"/>
        <v>0</v>
      </c>
      <c r="M16" s="23">
        <f t="shared" si="11"/>
        <v>0</v>
      </c>
      <c r="N16" s="91">
        <f t="shared" si="6"/>
        <v>0</v>
      </c>
    </row>
    <row r="17" spans="1:14" ht="17.25" hidden="1" thickBot="1" x14ac:dyDescent="0.35">
      <c r="B17" s="133"/>
      <c r="C17" s="134"/>
      <c r="D17" s="130">
        <v>2000</v>
      </c>
      <c r="E17" s="37">
        <v>2023</v>
      </c>
      <c r="F17" s="37">
        <v>60</v>
      </c>
      <c r="G17" s="55">
        <v>0</v>
      </c>
      <c r="H17" s="89">
        <f t="shared" si="7"/>
        <v>23</v>
      </c>
      <c r="I17" s="90">
        <f t="shared" si="2"/>
        <v>34.5</v>
      </c>
      <c r="J17" s="23">
        <f t="shared" si="8"/>
        <v>0</v>
      </c>
      <c r="K17" s="23">
        <f t="shared" si="9"/>
        <v>0</v>
      </c>
      <c r="L17" s="23">
        <f t="shared" si="10"/>
        <v>0</v>
      </c>
      <c r="M17" s="23">
        <f t="shared" si="11"/>
        <v>0</v>
      </c>
      <c r="N17" s="91">
        <f t="shared" si="6"/>
        <v>0</v>
      </c>
    </row>
    <row r="18" spans="1:14" ht="17.25" hidden="1" thickBot="1" x14ac:dyDescent="0.35">
      <c r="A18" s="3"/>
      <c r="B18" s="133"/>
      <c r="C18" s="134"/>
      <c r="D18" s="130">
        <v>2000</v>
      </c>
      <c r="E18" s="37">
        <v>2023</v>
      </c>
      <c r="F18" s="37">
        <v>60</v>
      </c>
      <c r="G18" s="55">
        <v>0</v>
      </c>
      <c r="H18" s="89">
        <f t="shared" si="7"/>
        <v>23</v>
      </c>
      <c r="I18" s="90">
        <f t="shared" si="2"/>
        <v>34.5</v>
      </c>
      <c r="J18" s="23">
        <f t="shared" si="8"/>
        <v>0</v>
      </c>
      <c r="K18" s="23">
        <f t="shared" si="9"/>
        <v>0</v>
      </c>
      <c r="L18" s="23">
        <f t="shared" si="10"/>
        <v>0</v>
      </c>
      <c r="M18" s="23">
        <f t="shared" si="11"/>
        <v>0</v>
      </c>
      <c r="N18" s="91">
        <f t="shared" si="6"/>
        <v>0</v>
      </c>
    </row>
    <row r="19" spans="1:14" ht="17.25" hidden="1" thickBot="1" x14ac:dyDescent="0.35">
      <c r="B19" s="133"/>
      <c r="C19" s="134"/>
      <c r="D19" s="130">
        <v>2000</v>
      </c>
      <c r="E19" s="37">
        <v>2023</v>
      </c>
      <c r="F19" s="37">
        <v>60</v>
      </c>
      <c r="G19" s="55">
        <v>0</v>
      </c>
      <c r="H19" s="89">
        <f t="shared" si="7"/>
        <v>23</v>
      </c>
      <c r="I19" s="90">
        <f t="shared" si="2"/>
        <v>34.5</v>
      </c>
      <c r="J19" s="23">
        <f t="shared" si="8"/>
        <v>0</v>
      </c>
      <c r="K19" s="23">
        <f t="shared" si="9"/>
        <v>0</v>
      </c>
      <c r="L19" s="23">
        <f t="shared" si="10"/>
        <v>0</v>
      </c>
      <c r="M19" s="23">
        <f t="shared" si="11"/>
        <v>0</v>
      </c>
      <c r="N19" s="91">
        <f t="shared" si="6"/>
        <v>0</v>
      </c>
    </row>
    <row r="20" spans="1:14" ht="17.25" hidden="1" thickBot="1" x14ac:dyDescent="0.35">
      <c r="A20" s="3"/>
      <c r="B20" s="133"/>
      <c r="C20" s="134"/>
      <c r="D20" s="130">
        <v>2000</v>
      </c>
      <c r="E20" s="37">
        <v>2023</v>
      </c>
      <c r="F20" s="37">
        <v>50</v>
      </c>
      <c r="G20" s="55">
        <v>0</v>
      </c>
      <c r="H20" s="89">
        <f t="shared" si="7"/>
        <v>23</v>
      </c>
      <c r="I20" s="90">
        <f t="shared" si="2"/>
        <v>41.4</v>
      </c>
      <c r="J20" s="23">
        <f t="shared" si="8"/>
        <v>0</v>
      </c>
      <c r="K20" s="23">
        <f t="shared" si="9"/>
        <v>0</v>
      </c>
      <c r="L20" s="23">
        <f t="shared" si="10"/>
        <v>0</v>
      </c>
      <c r="M20" s="23">
        <f t="shared" si="11"/>
        <v>0</v>
      </c>
      <c r="N20" s="91">
        <f t="shared" si="6"/>
        <v>0</v>
      </c>
    </row>
    <row r="21" spans="1:14" ht="17.25" hidden="1" thickBot="1" x14ac:dyDescent="0.35">
      <c r="B21" s="133"/>
      <c r="C21" s="134"/>
      <c r="D21" s="130">
        <v>2000</v>
      </c>
      <c r="E21" s="37">
        <v>2023</v>
      </c>
      <c r="F21" s="37">
        <v>50</v>
      </c>
      <c r="G21" s="55">
        <v>0</v>
      </c>
      <c r="H21" s="89">
        <f t="shared" si="7"/>
        <v>23</v>
      </c>
      <c r="I21" s="90">
        <f t="shared" si="2"/>
        <v>41.4</v>
      </c>
      <c r="J21" s="23">
        <f t="shared" si="8"/>
        <v>0</v>
      </c>
      <c r="K21" s="23">
        <f t="shared" si="9"/>
        <v>0</v>
      </c>
      <c r="L21" s="23">
        <f t="shared" si="10"/>
        <v>0</v>
      </c>
      <c r="M21" s="23">
        <f t="shared" si="11"/>
        <v>0</v>
      </c>
      <c r="N21" s="91">
        <f t="shared" si="6"/>
        <v>0</v>
      </c>
    </row>
    <row r="22" spans="1:14" ht="17.25" thickBot="1" x14ac:dyDescent="0.35">
      <c r="A22" s="3"/>
      <c r="B22" s="133"/>
      <c r="C22" s="134"/>
      <c r="D22" s="130">
        <v>2000</v>
      </c>
      <c r="E22" s="37">
        <v>2023</v>
      </c>
      <c r="F22" s="37">
        <v>50</v>
      </c>
      <c r="G22" s="55">
        <v>0</v>
      </c>
      <c r="H22" s="89">
        <f t="shared" si="7"/>
        <v>23</v>
      </c>
      <c r="I22" s="90">
        <f t="shared" si="2"/>
        <v>41.4</v>
      </c>
      <c r="J22" s="23">
        <f t="shared" si="8"/>
        <v>0</v>
      </c>
      <c r="K22" s="23">
        <f t="shared" si="9"/>
        <v>0</v>
      </c>
      <c r="L22" s="23">
        <f t="shared" si="10"/>
        <v>0</v>
      </c>
      <c r="M22" s="23">
        <f t="shared" si="11"/>
        <v>0</v>
      </c>
      <c r="N22" s="91">
        <f t="shared" si="6"/>
        <v>0</v>
      </c>
    </row>
    <row r="23" spans="1:14" ht="17.25" thickBot="1" x14ac:dyDescent="0.35">
      <c r="A23" s="3"/>
      <c r="B23" s="133"/>
      <c r="C23" s="134"/>
      <c r="D23" s="130">
        <v>2000</v>
      </c>
      <c r="E23" s="37">
        <v>2023</v>
      </c>
      <c r="F23" s="37">
        <v>50</v>
      </c>
      <c r="G23" s="55">
        <v>0</v>
      </c>
      <c r="H23" s="89">
        <f t="shared" si="7"/>
        <v>23</v>
      </c>
      <c r="I23" s="90">
        <f t="shared" si="2"/>
        <v>41.4</v>
      </c>
      <c r="J23" s="23">
        <f t="shared" si="8"/>
        <v>0</v>
      </c>
      <c r="K23" s="23">
        <f t="shared" si="9"/>
        <v>0</v>
      </c>
      <c r="L23" s="23">
        <f t="shared" si="10"/>
        <v>0</v>
      </c>
      <c r="M23" s="23">
        <f t="shared" si="11"/>
        <v>0</v>
      </c>
      <c r="N23" s="91">
        <f t="shared" si="6"/>
        <v>0</v>
      </c>
    </row>
    <row r="24" spans="1:14" ht="17.25" thickBot="1" x14ac:dyDescent="0.35">
      <c r="B24" s="133"/>
      <c r="C24" s="134"/>
      <c r="D24" s="130">
        <v>2000</v>
      </c>
      <c r="E24" s="37">
        <v>2023</v>
      </c>
      <c r="F24" s="37">
        <v>50</v>
      </c>
      <c r="G24" s="55">
        <v>0</v>
      </c>
      <c r="H24" s="89">
        <f t="shared" si="7"/>
        <v>23</v>
      </c>
      <c r="I24" s="90">
        <f t="shared" si="2"/>
        <v>41.4</v>
      </c>
      <c r="J24" s="23">
        <f t="shared" si="8"/>
        <v>0</v>
      </c>
      <c r="K24" s="23">
        <f t="shared" si="9"/>
        <v>0</v>
      </c>
      <c r="L24" s="23">
        <f t="shared" si="10"/>
        <v>0</v>
      </c>
      <c r="M24" s="23">
        <f t="shared" si="11"/>
        <v>0</v>
      </c>
      <c r="N24" s="91">
        <f t="shared" si="6"/>
        <v>0</v>
      </c>
    </row>
    <row r="25" spans="1:14" ht="17.25" thickBot="1" x14ac:dyDescent="0.35">
      <c r="A25" s="3"/>
      <c r="B25" s="133"/>
      <c r="C25" s="134"/>
      <c r="D25" s="130">
        <v>2000</v>
      </c>
      <c r="E25" s="37">
        <v>2023</v>
      </c>
      <c r="F25" s="37">
        <v>50</v>
      </c>
      <c r="G25" s="55">
        <v>0</v>
      </c>
      <c r="H25" s="89">
        <f t="shared" si="7"/>
        <v>23</v>
      </c>
      <c r="I25" s="90">
        <f t="shared" si="2"/>
        <v>41.4</v>
      </c>
      <c r="J25" s="23">
        <f t="shared" si="8"/>
        <v>0</v>
      </c>
      <c r="K25" s="23">
        <f t="shared" si="9"/>
        <v>0</v>
      </c>
      <c r="L25" s="23">
        <f t="shared" si="10"/>
        <v>0</v>
      </c>
      <c r="M25" s="23">
        <f t="shared" si="11"/>
        <v>0</v>
      </c>
      <c r="N25" s="92"/>
    </row>
    <row r="26" spans="1:14" x14ac:dyDescent="0.3">
      <c r="B26" s="123"/>
      <c r="C26" s="123"/>
      <c r="D26" s="130">
        <v>2000</v>
      </c>
      <c r="E26" s="37">
        <v>2023</v>
      </c>
      <c r="F26" s="37">
        <v>50</v>
      </c>
      <c r="G26" s="55">
        <v>0</v>
      </c>
      <c r="H26" s="89">
        <f t="shared" si="7"/>
        <v>23</v>
      </c>
      <c r="I26" s="90">
        <f t="shared" si="2"/>
        <v>41.4</v>
      </c>
      <c r="J26" s="23">
        <f t="shared" si="8"/>
        <v>0</v>
      </c>
      <c r="K26" s="23">
        <f t="shared" si="9"/>
        <v>0</v>
      </c>
      <c r="L26" s="23">
        <f t="shared" si="10"/>
        <v>0</v>
      </c>
      <c r="M26" s="23">
        <f t="shared" si="11"/>
        <v>0</v>
      </c>
      <c r="N26" s="92"/>
    </row>
    <row r="27" spans="1:14" x14ac:dyDescent="0.3">
      <c r="B27" s="135" t="s">
        <v>63</v>
      </c>
      <c r="C27" s="136">
        <f>SUM(C7:C25)</f>
        <v>9517</v>
      </c>
      <c r="D27" s="50"/>
      <c r="E27" s="50"/>
      <c r="F27" s="50"/>
      <c r="G27" s="51"/>
      <c r="H27" s="92"/>
      <c r="I27" s="92"/>
      <c r="J27" s="24"/>
      <c r="K27" s="24"/>
      <c r="L27" s="94">
        <f>SUM(L7:L26)</f>
        <v>5728275</v>
      </c>
      <c r="M27" s="94">
        <f>SUM(M7:M26)</f>
        <v>9011900</v>
      </c>
      <c r="N27" s="94">
        <f>SUM(N7:N26)</f>
        <v>3283625</v>
      </c>
    </row>
    <row r="28" spans="1:14" x14ac:dyDescent="0.3">
      <c r="B28" s="7"/>
      <c r="C28" s="49"/>
      <c r="D28" s="50"/>
      <c r="E28" s="50"/>
      <c r="F28" s="50"/>
      <c r="G28" s="51"/>
      <c r="H28" s="9"/>
      <c r="I28" s="9"/>
      <c r="J28" s="12"/>
      <c r="K28" s="12"/>
      <c r="L28" s="12"/>
      <c r="M28" s="12"/>
      <c r="N28" s="9"/>
    </row>
    <row r="29" spans="1:14" x14ac:dyDescent="0.3">
      <c r="B29" s="7"/>
      <c r="C29" s="49"/>
      <c r="D29" s="50"/>
      <c r="E29" s="50"/>
      <c r="F29" s="50"/>
      <c r="G29" s="51"/>
      <c r="H29" s="9"/>
      <c r="I29" s="9"/>
      <c r="J29" s="12"/>
      <c r="K29" s="12"/>
      <c r="L29" s="12"/>
      <c r="M29" s="12"/>
      <c r="N29" s="9"/>
    </row>
    <row r="30" spans="1:14" x14ac:dyDescent="0.3">
      <c r="B30" s="7"/>
      <c r="C30" s="8"/>
      <c r="D30" s="8"/>
      <c r="E30" s="8"/>
      <c r="F30" s="9"/>
      <c r="G30" s="9"/>
      <c r="H30" s="9"/>
      <c r="I30" s="8"/>
      <c r="J30" s="12"/>
      <c r="K30" s="13"/>
      <c r="L30" s="24"/>
      <c r="M30" s="24"/>
      <c r="N30" s="9"/>
    </row>
    <row r="31" spans="1:14" ht="17.25" thickBot="1" x14ac:dyDescent="0.35">
      <c r="B31" s="7"/>
      <c r="C31" s="8"/>
      <c r="D31" s="8"/>
      <c r="E31" s="228"/>
      <c r="F31" s="227"/>
      <c r="G31" s="227" t="s">
        <v>147</v>
      </c>
      <c r="H31" s="227"/>
      <c r="I31" s="228"/>
      <c r="J31" s="229"/>
      <c r="K31" s="13"/>
      <c r="L31" s="24"/>
      <c r="M31" s="24"/>
      <c r="N31" s="9"/>
    </row>
    <row r="32" spans="1:14" ht="26.25" thickBot="1" x14ac:dyDescent="0.35">
      <c r="B32" s="7"/>
      <c r="C32" s="8"/>
      <c r="D32" s="8"/>
      <c r="E32" s="228"/>
      <c r="F32" s="230" t="s">
        <v>130</v>
      </c>
      <c r="G32" s="231" t="s">
        <v>141</v>
      </c>
      <c r="H32" s="231" t="s">
        <v>142</v>
      </c>
      <c r="I32" s="231" t="s">
        <v>143</v>
      </c>
      <c r="J32" s="229"/>
      <c r="K32" s="13"/>
      <c r="L32" s="24"/>
      <c r="M32" s="24"/>
      <c r="N32" s="9"/>
    </row>
    <row r="33" spans="2:14" ht="26.25" thickBot="1" x14ac:dyDescent="0.35">
      <c r="B33" s="7"/>
      <c r="C33" s="8"/>
      <c r="D33" s="8"/>
      <c r="E33" s="228"/>
      <c r="F33" s="232" t="s">
        <v>134</v>
      </c>
      <c r="G33" s="233">
        <v>14915760</v>
      </c>
      <c r="H33" s="233">
        <v>12678396</v>
      </c>
      <c r="I33" s="233">
        <v>10441032</v>
      </c>
      <c r="J33" s="229"/>
      <c r="K33" s="13" t="s">
        <v>149</v>
      </c>
      <c r="L33" s="24"/>
      <c r="M33" s="24"/>
      <c r="N33" s="9"/>
    </row>
    <row r="34" spans="2:14" ht="26.25" thickBot="1" x14ac:dyDescent="0.35">
      <c r="B34" s="7"/>
      <c r="C34" s="8"/>
      <c r="D34" s="8"/>
      <c r="E34" s="228"/>
      <c r="F34" s="232" t="s">
        <v>135</v>
      </c>
      <c r="G34" s="233">
        <v>6043117</v>
      </c>
      <c r="H34" s="233">
        <v>5136649</v>
      </c>
      <c r="I34" s="233">
        <v>4230182</v>
      </c>
      <c r="J34" s="229"/>
      <c r="K34" s="13"/>
      <c r="L34" s="24"/>
      <c r="M34" s="24"/>
      <c r="N34" s="9"/>
    </row>
    <row r="35" spans="2:14" ht="39" thickBot="1" x14ac:dyDescent="0.35">
      <c r="B35" s="7"/>
      <c r="C35" s="8"/>
      <c r="D35" s="8"/>
      <c r="E35" s="228"/>
      <c r="F35" s="234" t="s">
        <v>136</v>
      </c>
      <c r="G35" s="235">
        <v>20958877</v>
      </c>
      <c r="H35" s="235">
        <v>17815045</v>
      </c>
      <c r="I35" s="235">
        <v>14671214</v>
      </c>
      <c r="J35" s="229"/>
      <c r="K35" s="13"/>
      <c r="L35" s="24"/>
      <c r="M35" s="24"/>
      <c r="N35" s="9"/>
    </row>
    <row r="36" spans="2:14" ht="26.25" thickBot="1" x14ac:dyDescent="0.35">
      <c r="B36" s="7"/>
      <c r="C36" s="8"/>
      <c r="D36" s="8"/>
      <c r="E36" s="228"/>
      <c r="F36" s="234" t="s">
        <v>137</v>
      </c>
      <c r="G36" s="235">
        <v>1600000</v>
      </c>
      <c r="H36" s="235">
        <v>1360000</v>
      </c>
      <c r="I36" s="235">
        <v>1120000</v>
      </c>
      <c r="J36" s="229"/>
      <c r="K36" s="13"/>
      <c r="L36" s="24"/>
      <c r="M36" s="24"/>
      <c r="N36" s="9"/>
    </row>
    <row r="37" spans="2:14" ht="77.25" thickBot="1" x14ac:dyDescent="0.35">
      <c r="B37" s="7"/>
      <c r="C37" s="8"/>
      <c r="D37" s="8"/>
      <c r="E37" s="228"/>
      <c r="F37" s="234" t="s">
        <v>138</v>
      </c>
      <c r="G37" s="235">
        <v>22558877</v>
      </c>
      <c r="H37" s="235">
        <v>19175045</v>
      </c>
      <c r="I37" s="235">
        <v>15791214</v>
      </c>
      <c r="J37" s="229"/>
      <c r="K37" s="13"/>
      <c r="L37" s="24"/>
      <c r="M37" s="24"/>
      <c r="N37" s="9"/>
    </row>
    <row r="38" spans="2:14" x14ac:dyDescent="0.3">
      <c r="B38" s="7"/>
      <c r="C38" s="8"/>
      <c r="D38" s="8"/>
      <c r="E38" s="8"/>
      <c r="F38" s="9"/>
      <c r="G38" s="9"/>
      <c r="H38" s="9"/>
      <c r="I38" s="8"/>
      <c r="J38" s="12"/>
      <c r="K38" s="13"/>
      <c r="L38" s="24"/>
      <c r="M38" s="24"/>
      <c r="N38" s="9"/>
    </row>
    <row r="39" spans="2:14" x14ac:dyDescent="0.3">
      <c r="B39" s="7"/>
      <c r="C39" s="8"/>
      <c r="D39" s="8"/>
      <c r="E39" s="8"/>
      <c r="F39" s="9"/>
      <c r="G39" s="9"/>
      <c r="H39" s="9"/>
      <c r="I39" s="8"/>
      <c r="J39" s="12"/>
      <c r="K39" s="13"/>
      <c r="L39" s="24"/>
      <c r="M39" s="24"/>
      <c r="N39" s="9"/>
    </row>
    <row r="40" spans="2:14" x14ac:dyDescent="0.3">
      <c r="B40" s="7"/>
      <c r="C40" s="8"/>
      <c r="D40" s="8"/>
      <c r="E40" s="8"/>
      <c r="F40" s="9"/>
      <c r="G40" s="9"/>
      <c r="H40" s="9"/>
      <c r="I40" s="8"/>
      <c r="J40" s="12"/>
      <c r="K40" s="13"/>
      <c r="L40" s="24"/>
      <c r="M40" s="24"/>
      <c r="N40" s="9"/>
    </row>
    <row r="41" spans="2:14" x14ac:dyDescent="0.3">
      <c r="B41" s="7"/>
      <c r="C41" s="8"/>
      <c r="D41" s="8"/>
      <c r="E41" s="8"/>
      <c r="F41" s="9"/>
      <c r="G41" s="9"/>
      <c r="H41" s="9"/>
      <c r="I41" s="8"/>
      <c r="J41" s="12"/>
      <c r="K41" s="13"/>
      <c r="L41" s="24"/>
      <c r="M41" s="24"/>
      <c r="N41" s="9"/>
    </row>
    <row r="42" spans="2:14" x14ac:dyDescent="0.3">
      <c r="B42" s="7"/>
      <c r="C42" s="8"/>
      <c r="D42" s="8"/>
      <c r="E42" s="8"/>
      <c r="F42" s="9"/>
      <c r="G42" s="9"/>
      <c r="H42" s="9"/>
      <c r="I42" s="8"/>
      <c r="J42" s="12"/>
      <c r="K42" s="13"/>
      <c r="L42" s="24"/>
      <c r="M42" s="24"/>
      <c r="N42" s="9"/>
    </row>
    <row r="43" spans="2:14" x14ac:dyDescent="0.3">
      <c r="B43" s="7"/>
      <c r="C43" s="8"/>
      <c r="D43" s="8"/>
      <c r="E43" s="8"/>
      <c r="F43" s="9"/>
      <c r="G43" s="9"/>
      <c r="H43" s="9"/>
      <c r="I43" s="8"/>
      <c r="J43" s="12"/>
      <c r="K43" s="13"/>
      <c r="L43" s="24"/>
      <c r="M43" s="24"/>
      <c r="N43" s="9"/>
    </row>
    <row r="44" spans="2:14" x14ac:dyDescent="0.3">
      <c r="B44" s="7"/>
      <c r="C44" s="8"/>
      <c r="D44" s="8"/>
      <c r="E44" s="8"/>
      <c r="F44" s="9"/>
      <c r="G44" s="9"/>
      <c r="H44" s="9"/>
      <c r="I44" s="8"/>
      <c r="J44" s="12"/>
      <c r="K44" s="13"/>
      <c r="L44" s="24"/>
      <c r="M44" s="24"/>
      <c r="N44" s="9"/>
    </row>
    <row r="45" spans="2:14" x14ac:dyDescent="0.3">
      <c r="B45" s="7"/>
      <c r="C45" s="8"/>
      <c r="D45" s="8"/>
      <c r="E45" s="8"/>
      <c r="F45" s="9"/>
      <c r="G45" s="9"/>
      <c r="H45" s="9"/>
      <c r="I45" s="8"/>
      <c r="J45" s="12"/>
      <c r="K45" s="13"/>
      <c r="L45" s="24"/>
      <c r="M45" s="24"/>
      <c r="N45" s="9"/>
    </row>
    <row r="46" spans="2:14" x14ac:dyDescent="0.3">
      <c r="B46" s="7"/>
      <c r="C46" s="8"/>
      <c r="D46" s="8"/>
      <c r="E46" s="8"/>
      <c r="F46" s="9"/>
      <c r="G46" s="9"/>
      <c r="H46" s="9"/>
      <c r="I46" s="8"/>
      <c r="J46" s="12"/>
      <c r="K46" s="13"/>
      <c r="L46" s="24"/>
      <c r="M46" s="24"/>
      <c r="N46" s="9"/>
    </row>
    <row r="47" spans="2:14" x14ac:dyDescent="0.3">
      <c r="B47" s="7"/>
      <c r="C47" s="8"/>
      <c r="D47" s="8"/>
      <c r="E47" s="8"/>
      <c r="F47" s="9"/>
      <c r="G47" s="9"/>
      <c r="H47" s="9"/>
      <c r="I47" s="8"/>
      <c r="J47" s="12"/>
      <c r="K47" s="13"/>
      <c r="L47" s="24"/>
      <c r="M47" s="24"/>
      <c r="N47" s="9"/>
    </row>
    <row r="48" spans="2:14" x14ac:dyDescent="0.3">
      <c r="B48" s="7"/>
      <c r="C48" s="8"/>
      <c r="D48" s="8"/>
      <c r="E48" s="8"/>
      <c r="F48" s="9"/>
      <c r="G48" s="9"/>
      <c r="H48" s="9"/>
      <c r="I48" s="8"/>
      <c r="J48" s="12"/>
      <c r="K48" s="13"/>
      <c r="L48" s="24"/>
      <c r="M48" s="24"/>
      <c r="N48" s="9"/>
    </row>
    <row r="49" spans="1:15" x14ac:dyDescent="0.3">
      <c r="B49" s="7"/>
      <c r="C49" s="8"/>
      <c r="D49" s="8"/>
      <c r="E49" s="8"/>
      <c r="F49" s="9"/>
      <c r="G49" s="9"/>
      <c r="H49" s="9"/>
      <c r="I49" s="8"/>
      <c r="J49" s="12"/>
      <c r="K49" s="13"/>
      <c r="L49" s="24"/>
      <c r="M49" s="24"/>
      <c r="N49" s="9"/>
    </row>
    <row r="50" spans="1:15" x14ac:dyDescent="0.3">
      <c r="B50" s="7"/>
      <c r="C50" s="8"/>
      <c r="D50" s="8"/>
      <c r="E50" s="8"/>
      <c r="F50" s="9"/>
      <c r="G50" s="9"/>
      <c r="H50" s="9"/>
      <c r="I50" s="8"/>
      <c r="J50" s="12"/>
      <c r="K50" s="13"/>
      <c r="L50" s="24"/>
      <c r="M50" s="24"/>
      <c r="N50" s="9"/>
    </row>
    <row r="51" spans="1:15" x14ac:dyDescent="0.3">
      <c r="B51" s="7"/>
      <c r="C51" s="8"/>
      <c r="D51" s="8"/>
      <c r="E51" s="8"/>
      <c r="F51" s="9"/>
      <c r="G51" s="9"/>
      <c r="H51" s="9"/>
      <c r="I51" s="8"/>
      <c r="J51" s="12"/>
      <c r="K51" s="13"/>
      <c r="L51" s="24"/>
      <c r="M51" s="24"/>
      <c r="N51" s="9"/>
    </row>
    <row r="52" spans="1:15" x14ac:dyDescent="0.3">
      <c r="B52" s="7"/>
      <c r="C52" s="8"/>
      <c r="D52" s="8"/>
      <c r="E52" s="8"/>
      <c r="F52" s="9"/>
      <c r="G52" s="9"/>
      <c r="H52" s="9"/>
      <c r="I52" s="8"/>
      <c r="J52" s="12"/>
      <c r="K52" s="13"/>
      <c r="L52" s="24"/>
      <c r="M52" s="24"/>
      <c r="N52" s="9"/>
    </row>
    <row r="53" spans="1:15" x14ac:dyDescent="0.3">
      <c r="B53" s="7"/>
      <c r="C53" s="8"/>
      <c r="D53" s="8"/>
      <c r="E53" s="8"/>
      <c r="F53" s="9"/>
      <c r="G53" s="9"/>
      <c r="H53" s="9"/>
      <c r="I53" s="8"/>
      <c r="J53" s="12"/>
      <c r="K53" s="13"/>
      <c r="L53" s="24"/>
      <c r="M53" s="24"/>
      <c r="N53" s="9"/>
    </row>
    <row r="54" spans="1:15" x14ac:dyDescent="0.3">
      <c r="B54" s="7"/>
      <c r="C54" s="8"/>
      <c r="D54" s="8"/>
      <c r="E54" s="8"/>
      <c r="F54" s="9"/>
      <c r="G54" s="9"/>
      <c r="H54" s="9"/>
      <c r="I54" s="8"/>
      <c r="J54" s="12"/>
      <c r="K54" s="13"/>
      <c r="L54" s="24"/>
      <c r="M54" s="24"/>
      <c r="N54" s="9"/>
    </row>
    <row r="55" spans="1:15" x14ac:dyDescent="0.3">
      <c r="B55" s="7"/>
      <c r="C55" s="8"/>
      <c r="D55" s="8"/>
      <c r="E55" s="8"/>
      <c r="F55" s="9"/>
      <c r="G55" s="9"/>
      <c r="H55" s="9"/>
      <c r="I55" s="8"/>
      <c r="J55" s="12"/>
      <c r="K55" s="13"/>
      <c r="L55" s="24"/>
      <c r="M55" s="24"/>
      <c r="N55" s="9"/>
    </row>
    <row r="56" spans="1:15" x14ac:dyDescent="0.3">
      <c r="B56" s="7"/>
      <c r="C56" s="8"/>
      <c r="D56" s="8"/>
      <c r="E56" s="8"/>
      <c r="F56" s="9"/>
      <c r="G56" s="9"/>
      <c r="H56" s="9"/>
      <c r="I56" s="8"/>
      <c r="J56" s="12"/>
      <c r="K56" s="13"/>
      <c r="L56" s="24"/>
      <c r="M56" s="24"/>
      <c r="N56" s="9"/>
    </row>
    <row r="57" spans="1:15" x14ac:dyDescent="0.3">
      <c r="B57" s="7"/>
      <c r="C57" s="8"/>
      <c r="D57" s="8"/>
      <c r="E57" s="8"/>
      <c r="F57" s="9"/>
      <c r="G57" s="9"/>
      <c r="H57" s="9"/>
      <c r="I57" s="8"/>
      <c r="J57" s="12"/>
      <c r="K57" s="13"/>
      <c r="L57" s="24"/>
      <c r="M57" s="24"/>
      <c r="N57" s="9"/>
    </row>
    <row r="58" spans="1:15" x14ac:dyDescent="0.3">
      <c r="B58" s="7"/>
      <c r="C58" s="8"/>
      <c r="D58" s="8"/>
      <c r="E58" s="8"/>
      <c r="F58" s="9"/>
      <c r="G58" s="9"/>
      <c r="H58" s="9"/>
      <c r="I58" s="8"/>
      <c r="J58" s="12"/>
      <c r="K58" s="13"/>
      <c r="L58" s="24"/>
      <c r="M58" s="24"/>
      <c r="N58" s="9"/>
    </row>
    <row r="59" spans="1:15" x14ac:dyDescent="0.3">
      <c r="B59" s="7"/>
      <c r="C59" s="8"/>
      <c r="D59" s="8"/>
      <c r="E59" s="8"/>
      <c r="F59" s="9"/>
      <c r="G59" s="9"/>
      <c r="H59" s="9"/>
      <c r="I59" s="8"/>
      <c r="J59" s="12"/>
      <c r="K59" s="13"/>
      <c r="L59" s="24"/>
      <c r="M59" s="24"/>
      <c r="N59" s="9"/>
    </row>
    <row r="60" spans="1:15" x14ac:dyDescent="0.3">
      <c r="B60" s="7"/>
      <c r="C60" s="8"/>
      <c r="D60" s="8"/>
      <c r="E60" s="8"/>
      <c r="F60" s="9"/>
      <c r="G60" s="9"/>
      <c r="H60" s="9"/>
      <c r="I60" s="8"/>
      <c r="J60" s="12"/>
      <c r="K60" s="13"/>
      <c r="L60" s="24"/>
      <c r="M60" s="24"/>
      <c r="N60" s="9"/>
    </row>
    <row r="61" spans="1:15" ht="17.25" thickBot="1" x14ac:dyDescent="0.35">
      <c r="B61" s="253"/>
      <c r="C61" s="253"/>
      <c r="D61" s="8"/>
      <c r="E61" s="8"/>
      <c r="F61" s="9"/>
      <c r="G61" s="9"/>
      <c r="H61" s="9"/>
      <c r="I61" s="8"/>
      <c r="J61" s="12"/>
      <c r="K61" s="13"/>
      <c r="L61" s="24"/>
      <c r="M61" s="24"/>
      <c r="N61" s="9"/>
    </row>
    <row r="62" spans="1:15" ht="17.25" thickBot="1" x14ac:dyDescent="0.35">
      <c r="A62" s="64"/>
      <c r="B62" s="5"/>
      <c r="C62" s="65"/>
      <c r="D62" s="9"/>
      <c r="E62" s="8"/>
      <c r="F62" s="9"/>
      <c r="G62" s="73" t="s">
        <v>119</v>
      </c>
      <c r="H62" s="73"/>
      <c r="I62" s="73"/>
      <c r="J62" s="66"/>
      <c r="K62" s="72"/>
      <c r="L62" s="66"/>
      <c r="M62" s="58"/>
      <c r="N62" s="9"/>
    </row>
    <row r="63" spans="1:15" x14ac:dyDescent="0.3">
      <c r="A63" s="152" t="s">
        <v>120</v>
      </c>
      <c r="B63" s="152"/>
      <c r="C63" s="152"/>
      <c r="D63" s="153"/>
      <c r="E63" s="154"/>
      <c r="F63" s="155"/>
      <c r="G63" s="73" t="s">
        <v>18</v>
      </c>
      <c r="H63" s="67">
        <v>1570.08</v>
      </c>
      <c r="I63" s="67">
        <v>11000</v>
      </c>
      <c r="J63" s="74">
        <f>I63*H63</f>
        <v>17270880</v>
      </c>
      <c r="K63" s="66"/>
      <c r="L63" s="66"/>
      <c r="M63" s="58"/>
      <c r="N63" s="9"/>
    </row>
    <row r="64" spans="1:15" x14ac:dyDescent="0.3">
      <c r="A64" s="156" t="s">
        <v>18</v>
      </c>
      <c r="B64" s="157">
        <v>1570.08</v>
      </c>
      <c r="C64" s="157">
        <v>8000</v>
      </c>
      <c r="D64" s="158">
        <f>C64*B64</f>
        <v>12560640</v>
      </c>
      <c r="E64" s="159"/>
      <c r="F64" s="160"/>
      <c r="G64" s="73" t="s">
        <v>19</v>
      </c>
      <c r="H64" s="67" t="s">
        <v>20</v>
      </c>
      <c r="I64" s="67"/>
      <c r="J64" s="66"/>
      <c r="K64" s="95"/>
      <c r="L64" s="95"/>
      <c r="M64" s="96"/>
      <c r="N64" s="97"/>
      <c r="O64" s="98"/>
    </row>
    <row r="65" spans="1:15" x14ac:dyDescent="0.3">
      <c r="A65" s="156" t="s">
        <v>19</v>
      </c>
      <c r="B65" s="157" t="s">
        <v>49</v>
      </c>
      <c r="C65" s="157"/>
      <c r="D65" s="161"/>
      <c r="E65" s="162"/>
      <c r="F65" s="160"/>
      <c r="G65" s="67" t="s">
        <v>43</v>
      </c>
      <c r="H65" s="67">
        <v>1615</v>
      </c>
      <c r="I65" s="67">
        <v>1600</v>
      </c>
      <c r="J65" s="66">
        <f>I65*H65</f>
        <v>2584000</v>
      </c>
      <c r="K65" s="95"/>
      <c r="L65" s="95"/>
      <c r="M65" s="96"/>
      <c r="N65" s="97"/>
      <c r="O65" s="98"/>
    </row>
    <row r="66" spans="1:15" ht="70.5" hidden="1" customHeight="1" x14ac:dyDescent="0.3">
      <c r="A66" s="157" t="s">
        <v>33</v>
      </c>
      <c r="B66" s="157">
        <v>9114</v>
      </c>
      <c r="C66" s="157">
        <v>800</v>
      </c>
      <c r="D66" s="161">
        <f>C66*B66</f>
        <v>7291200</v>
      </c>
      <c r="E66" s="162"/>
      <c r="F66" s="160"/>
      <c r="G66" s="75"/>
      <c r="H66" s="67"/>
      <c r="I66" s="67"/>
      <c r="J66" s="66"/>
      <c r="K66" s="99"/>
      <c r="L66" s="100"/>
      <c r="M66" s="97"/>
      <c r="N66" s="97"/>
      <c r="O66" s="98"/>
    </row>
    <row r="67" spans="1:15" ht="17.25" hidden="1" thickBot="1" x14ac:dyDescent="0.35">
      <c r="A67" s="163"/>
      <c r="B67" s="164"/>
      <c r="C67" s="165"/>
      <c r="D67" s="166"/>
      <c r="E67" s="167"/>
      <c r="F67" s="167"/>
      <c r="G67" s="76"/>
      <c r="H67" s="77"/>
      <c r="I67" s="77"/>
      <c r="J67" s="66"/>
      <c r="K67" s="101"/>
      <c r="L67" s="102"/>
      <c r="M67" s="103"/>
      <c r="N67" s="103"/>
      <c r="O67" s="103"/>
    </row>
    <row r="68" spans="1:15" ht="17.25" hidden="1" thickBot="1" x14ac:dyDescent="0.35">
      <c r="A68" s="163"/>
      <c r="B68" s="163"/>
      <c r="C68" s="161"/>
      <c r="D68" s="168"/>
      <c r="E68" s="169"/>
      <c r="F68" s="169"/>
      <c r="G68" s="76"/>
      <c r="H68" s="78"/>
      <c r="I68" s="79"/>
      <c r="J68" s="66"/>
      <c r="K68" s="104"/>
      <c r="L68" s="105"/>
      <c r="M68" s="106"/>
      <c r="N68" s="106"/>
      <c r="O68" s="106"/>
    </row>
    <row r="69" spans="1:15" ht="17.25" hidden="1" thickBot="1" x14ac:dyDescent="0.35">
      <c r="A69" s="163"/>
      <c r="B69" s="163"/>
      <c r="C69" s="170"/>
      <c r="D69" s="171"/>
      <c r="E69" s="171"/>
      <c r="F69" s="172"/>
      <c r="G69" s="81"/>
      <c r="H69" s="82"/>
      <c r="I69" s="79"/>
      <c r="J69" s="66"/>
      <c r="K69" s="104"/>
      <c r="L69" s="105"/>
      <c r="M69" s="106"/>
      <c r="N69" s="106"/>
      <c r="O69" s="106"/>
    </row>
    <row r="70" spans="1:15" ht="17.25" thickBot="1" x14ac:dyDescent="0.35">
      <c r="A70" s="173" t="s">
        <v>121</v>
      </c>
      <c r="B70" s="174" t="s">
        <v>122</v>
      </c>
      <c r="C70" s="175" t="s">
        <v>123</v>
      </c>
      <c r="D70" s="176" t="s">
        <v>124</v>
      </c>
      <c r="E70" s="176" t="s">
        <v>125</v>
      </c>
      <c r="F70" s="177" t="s">
        <v>126</v>
      </c>
      <c r="G70" s="81" t="s">
        <v>42</v>
      </c>
      <c r="H70" s="78">
        <v>2745</v>
      </c>
      <c r="I70" s="79">
        <v>1360</v>
      </c>
      <c r="J70" s="66">
        <f>I70*H70</f>
        <v>3733200</v>
      </c>
      <c r="K70" s="104"/>
      <c r="L70" s="105"/>
      <c r="M70" s="106"/>
      <c r="N70" s="106"/>
      <c r="O70" s="106"/>
    </row>
    <row r="71" spans="1:15" ht="17.25" thickBot="1" x14ac:dyDescent="0.35">
      <c r="A71" s="178" t="s">
        <v>43</v>
      </c>
      <c r="B71" s="179">
        <v>156</v>
      </c>
      <c r="C71" s="179">
        <v>13000</v>
      </c>
      <c r="D71" s="180">
        <f>C71*B71</f>
        <v>2028000</v>
      </c>
      <c r="E71" s="180">
        <v>395460</v>
      </c>
      <c r="F71" s="169">
        <f>D71-E71</f>
        <v>1632540</v>
      </c>
      <c r="G71" s="87"/>
      <c r="H71" s="84"/>
      <c r="I71" s="80"/>
      <c r="J71" s="117">
        <f>J70+J65</f>
        <v>6317200</v>
      </c>
      <c r="K71" s="104"/>
      <c r="L71" s="105"/>
      <c r="M71" s="106"/>
      <c r="N71" s="106"/>
      <c r="O71" s="106"/>
    </row>
    <row r="72" spans="1:15" ht="17.25" thickBot="1" x14ac:dyDescent="0.35">
      <c r="A72" s="178" t="s">
        <v>42</v>
      </c>
      <c r="B72" s="179">
        <v>268</v>
      </c>
      <c r="C72" s="179">
        <v>15000</v>
      </c>
      <c r="D72" s="165">
        <f>C72*B72</f>
        <v>4020000</v>
      </c>
      <c r="E72" s="165">
        <v>783900</v>
      </c>
      <c r="F72" s="169">
        <f t="shared" ref="F72:F74" si="12">D72-E72</f>
        <v>3236100</v>
      </c>
      <c r="G72" s="84"/>
      <c r="H72" s="85"/>
      <c r="I72" s="84" t="s">
        <v>17</v>
      </c>
      <c r="J72" s="86">
        <f>J71+J63</f>
        <v>23588080</v>
      </c>
      <c r="K72" s="104"/>
      <c r="L72" s="105"/>
      <c r="M72" s="106"/>
      <c r="N72" s="106"/>
      <c r="O72" s="107"/>
    </row>
    <row r="73" spans="1:15" x14ac:dyDescent="0.3">
      <c r="A73" s="173" t="s">
        <v>127</v>
      </c>
      <c r="B73" s="179"/>
      <c r="C73" s="179"/>
      <c r="D73" s="165"/>
      <c r="E73" s="165"/>
      <c r="F73" s="169">
        <f t="shared" si="12"/>
        <v>0</v>
      </c>
      <c r="G73" s="68"/>
      <c r="H73" s="69"/>
      <c r="I73" s="70" t="s">
        <v>34</v>
      </c>
      <c r="J73" s="71">
        <f>J72*90%</f>
        <v>21229272</v>
      </c>
      <c r="K73" s="108"/>
      <c r="L73" s="109"/>
      <c r="M73" s="110"/>
      <c r="N73" s="110"/>
      <c r="O73" s="98"/>
    </row>
    <row r="74" spans="1:15" x14ac:dyDescent="0.3">
      <c r="A74" s="169" t="s">
        <v>128</v>
      </c>
      <c r="B74" s="179">
        <v>233</v>
      </c>
      <c r="C74" s="179">
        <v>3500</v>
      </c>
      <c r="D74" s="165">
        <f>C74*B74</f>
        <v>815500</v>
      </c>
      <c r="E74" s="165">
        <v>159203</v>
      </c>
      <c r="F74" s="169">
        <f t="shared" si="12"/>
        <v>656297</v>
      </c>
      <c r="G74" s="68"/>
      <c r="H74" s="69"/>
      <c r="I74" s="70" t="s">
        <v>45</v>
      </c>
      <c r="J74" s="71">
        <f>J72*80%</f>
        <v>18870464</v>
      </c>
      <c r="K74" s="111"/>
      <c r="L74" s="112"/>
      <c r="M74" s="110"/>
      <c r="N74" s="110"/>
      <c r="O74" s="98"/>
    </row>
    <row r="75" spans="1:15" x14ac:dyDescent="0.3">
      <c r="A75" s="169"/>
      <c r="B75" s="179"/>
      <c r="C75" s="175" t="s">
        <v>63</v>
      </c>
      <c r="D75" s="175">
        <f>SUM(D71:D74)</f>
        <v>6863500</v>
      </c>
      <c r="E75" s="175">
        <f>SUM(E71:E74)</f>
        <v>1338563</v>
      </c>
      <c r="F75" s="175">
        <f>SUM(F71:F74)</f>
        <v>5524937</v>
      </c>
      <c r="G75" s="68"/>
      <c r="H75" s="69"/>
      <c r="I75" s="70" t="s">
        <v>22</v>
      </c>
      <c r="J75" s="71">
        <v>5490400</v>
      </c>
      <c r="K75" s="111"/>
      <c r="L75" s="113"/>
      <c r="M75" s="114"/>
      <c r="N75" s="114"/>
      <c r="O75" s="98"/>
    </row>
    <row r="76" spans="1:15" x14ac:dyDescent="0.3">
      <c r="A76" s="1" t="s">
        <v>129</v>
      </c>
      <c r="B76" s="10"/>
      <c r="C76" s="62">
        <v>700000</v>
      </c>
      <c r="D76" s="29"/>
      <c r="E76" s="28"/>
      <c r="F76" s="29"/>
      <c r="G76" s="39"/>
      <c r="H76" s="39"/>
      <c r="I76" s="28"/>
      <c r="J76" s="39"/>
      <c r="K76" s="28"/>
      <c r="L76" s="39"/>
      <c r="M76" s="39"/>
      <c r="N76" s="39"/>
    </row>
    <row r="77" spans="1:15" x14ac:dyDescent="0.3">
      <c r="A77" s="1" t="s">
        <v>63</v>
      </c>
      <c r="B77" s="10"/>
      <c r="C77" s="62">
        <f>C76+F75+D64</f>
        <v>18785577</v>
      </c>
      <c r="D77" s="15"/>
      <c r="E77" s="28"/>
      <c r="F77" s="29"/>
      <c r="G77" s="39"/>
      <c r="H77" s="40"/>
      <c r="I77" s="28"/>
      <c r="J77" s="39"/>
      <c r="K77" s="28"/>
      <c r="L77" s="39"/>
      <c r="M77" s="39"/>
      <c r="N77" s="39"/>
    </row>
    <row r="78" spans="1:15" hidden="1" x14ac:dyDescent="0.3">
      <c r="A78" s="1"/>
      <c r="B78" s="26"/>
      <c r="C78" s="61"/>
      <c r="D78" s="31"/>
      <c r="E78" s="28"/>
      <c r="F78" s="29"/>
      <c r="G78" s="39"/>
      <c r="H78" s="39"/>
      <c r="I78" s="28"/>
      <c r="J78" s="39"/>
      <c r="K78" s="28"/>
      <c r="L78" s="39"/>
      <c r="M78" s="39"/>
      <c r="N78" s="39"/>
    </row>
    <row r="79" spans="1:15" hidden="1" x14ac:dyDescent="0.3">
      <c r="A79" s="1"/>
      <c r="B79" s="30"/>
      <c r="C79" s="61"/>
      <c r="D79" s="31"/>
      <c r="E79" s="28"/>
      <c r="F79" s="29"/>
      <c r="G79" s="39"/>
      <c r="H79" s="39"/>
      <c r="I79" s="28"/>
      <c r="J79" s="39"/>
      <c r="K79" s="28"/>
      <c r="L79" s="39"/>
      <c r="M79" s="39"/>
      <c r="N79" s="39"/>
    </row>
    <row r="80" spans="1:15" hidden="1" x14ac:dyDescent="0.3">
      <c r="A80" s="1"/>
      <c r="B80" s="30"/>
      <c r="C80" s="61"/>
      <c r="D80" s="31"/>
      <c r="E80" s="28"/>
      <c r="F80" s="29"/>
      <c r="G80" s="39"/>
      <c r="H80" s="39"/>
      <c r="I80" s="28"/>
      <c r="J80" s="39"/>
      <c r="K80" s="28"/>
      <c r="L80" s="39"/>
      <c r="M80" s="39"/>
      <c r="N80" s="39"/>
    </row>
    <row r="81" spans="1:14" x14ac:dyDescent="0.3">
      <c r="A81" s="1"/>
      <c r="B81" s="10"/>
      <c r="C81" s="62"/>
      <c r="D81" s="15"/>
      <c r="E81" s="28"/>
      <c r="F81" s="29"/>
      <c r="G81" s="181" t="s">
        <v>41</v>
      </c>
      <c r="H81" s="181"/>
      <c r="I81" s="181"/>
      <c r="J81" s="182"/>
      <c r="K81" s="28"/>
      <c r="L81" s="39"/>
      <c r="M81" s="39"/>
      <c r="N81" s="39"/>
    </row>
    <row r="82" spans="1:14" hidden="1" x14ac:dyDescent="0.3">
      <c r="A82" s="1"/>
      <c r="B82" s="5"/>
      <c r="C82" s="62"/>
      <c r="D82" s="31"/>
      <c r="E82" s="28"/>
      <c r="F82" s="29"/>
      <c r="G82" s="181" t="s">
        <v>18</v>
      </c>
      <c r="H82" s="183">
        <v>1570.08</v>
      </c>
      <c r="I82" s="183">
        <v>11000</v>
      </c>
      <c r="J82" s="184">
        <f>I82*H82</f>
        <v>17270880</v>
      </c>
      <c r="K82" s="28"/>
      <c r="L82" s="39"/>
      <c r="M82" s="39"/>
      <c r="N82" s="39"/>
    </row>
    <row r="83" spans="1:14" hidden="1" x14ac:dyDescent="0.3">
      <c r="A83" s="1"/>
      <c r="B83" s="26"/>
      <c r="C83" s="61"/>
      <c r="D83" s="31"/>
      <c r="E83" s="28"/>
      <c r="F83" s="39"/>
      <c r="G83" s="181" t="s">
        <v>19</v>
      </c>
      <c r="H83" s="183" t="s">
        <v>20</v>
      </c>
      <c r="I83" s="183"/>
      <c r="J83" s="182"/>
      <c r="K83" s="28"/>
      <c r="L83" s="39"/>
      <c r="M83" s="39"/>
      <c r="N83" s="39"/>
    </row>
    <row r="84" spans="1:14" hidden="1" x14ac:dyDescent="0.3">
      <c r="A84" s="1"/>
      <c r="B84" s="26"/>
      <c r="C84" s="61"/>
      <c r="D84" s="31"/>
      <c r="E84" s="28"/>
      <c r="F84" s="39"/>
      <c r="G84" s="183" t="s">
        <v>43</v>
      </c>
      <c r="H84" s="183">
        <v>1615</v>
      </c>
      <c r="I84" s="183">
        <v>1600</v>
      </c>
      <c r="J84" s="182">
        <f>I84*H84</f>
        <v>2584000</v>
      </c>
      <c r="K84" s="28"/>
      <c r="L84" s="39"/>
      <c r="M84" s="39"/>
      <c r="N84" s="39"/>
    </row>
    <row r="85" spans="1:14" x14ac:dyDescent="0.3">
      <c r="A85" s="1"/>
      <c r="B85" s="10"/>
      <c r="C85" s="62"/>
      <c r="D85" s="31"/>
      <c r="E85" s="28"/>
      <c r="F85" s="39"/>
      <c r="G85" s="181" t="s">
        <v>18</v>
      </c>
      <c r="H85" s="183">
        <v>1570.08</v>
      </c>
      <c r="I85" s="183">
        <v>10000</v>
      </c>
      <c r="J85" s="184">
        <f>I85*H85</f>
        <v>15700800</v>
      </c>
      <c r="K85" s="28"/>
      <c r="L85" s="39"/>
      <c r="M85" s="41"/>
      <c r="N85" s="39"/>
    </row>
    <row r="86" spans="1:14" x14ac:dyDescent="0.3">
      <c r="A86" s="1"/>
      <c r="C86" s="63"/>
      <c r="E86" s="28"/>
      <c r="F86" s="39"/>
      <c r="G86" s="181" t="s">
        <v>19</v>
      </c>
      <c r="H86" s="183" t="s">
        <v>20</v>
      </c>
      <c r="I86" s="183"/>
      <c r="J86" s="182"/>
      <c r="K86" s="28"/>
      <c r="L86" s="39"/>
      <c r="M86" s="41"/>
      <c r="N86" s="39"/>
    </row>
    <row r="87" spans="1:14" x14ac:dyDescent="0.3">
      <c r="A87" s="1"/>
      <c r="E87" s="28"/>
      <c r="F87" s="39"/>
      <c r="G87" s="183" t="s">
        <v>43</v>
      </c>
      <c r="H87" s="183">
        <v>1615</v>
      </c>
      <c r="I87" s="183">
        <v>1450</v>
      </c>
      <c r="J87" s="182">
        <f>I87*H87</f>
        <v>2341750</v>
      </c>
      <c r="K87" s="28"/>
      <c r="L87" s="39"/>
      <c r="M87" s="41"/>
      <c r="N87" s="39"/>
    </row>
    <row r="88" spans="1:14" x14ac:dyDescent="0.3">
      <c r="A88" s="1"/>
      <c r="E88" s="28"/>
      <c r="F88" s="39"/>
      <c r="G88" s="185" t="s">
        <v>42</v>
      </c>
      <c r="H88" s="186">
        <v>2745</v>
      </c>
      <c r="I88" s="187">
        <v>1200</v>
      </c>
      <c r="J88" s="182">
        <f>I88*H88</f>
        <v>3294000</v>
      </c>
      <c r="K88" s="42"/>
      <c r="L88" s="39"/>
      <c r="M88" s="41"/>
      <c r="N88" s="39"/>
    </row>
    <row r="89" spans="1:14" x14ac:dyDescent="0.3">
      <c r="A89" s="1"/>
      <c r="E89" s="28"/>
      <c r="F89" s="39"/>
      <c r="G89" s="188"/>
      <c r="H89" s="189"/>
      <c r="I89" s="190"/>
      <c r="J89" s="191">
        <f>J88+J87</f>
        <v>5635750</v>
      </c>
      <c r="K89" s="42"/>
      <c r="L89" s="39"/>
      <c r="M89" s="41"/>
      <c r="N89" s="39"/>
    </row>
    <row r="90" spans="1:14" x14ac:dyDescent="0.3">
      <c r="A90" s="1"/>
      <c r="B90" s="1"/>
      <c r="E90" s="28"/>
      <c r="F90" s="39"/>
      <c r="G90" s="189"/>
      <c r="H90" s="192"/>
      <c r="I90" s="189" t="s">
        <v>17</v>
      </c>
      <c r="J90" s="193">
        <f>J89+J85</f>
        <v>21336550</v>
      </c>
      <c r="K90" s="42"/>
      <c r="L90" s="39"/>
      <c r="M90" s="41"/>
      <c r="N90" s="39"/>
    </row>
    <row r="91" spans="1:14" x14ac:dyDescent="0.3">
      <c r="A91" s="1"/>
      <c r="B91" s="1"/>
      <c r="E91" s="28"/>
      <c r="F91" s="39"/>
      <c r="G91" s="194"/>
      <c r="H91" s="195"/>
      <c r="I91" s="196" t="s">
        <v>34</v>
      </c>
      <c r="J91" s="197">
        <f>J90*90%</f>
        <v>19202895</v>
      </c>
      <c r="K91" s="42"/>
      <c r="L91" s="39"/>
      <c r="M91" s="41"/>
      <c r="N91" s="39"/>
    </row>
    <row r="92" spans="1:14" x14ac:dyDescent="0.3">
      <c r="A92" s="1"/>
      <c r="B92" s="1"/>
      <c r="E92" s="28"/>
      <c r="F92" s="39"/>
      <c r="G92" s="194"/>
      <c r="H92" s="195"/>
      <c r="I92" s="196" t="s">
        <v>45</v>
      </c>
      <c r="J92" s="197">
        <f>J90*80%</f>
        <v>17069240</v>
      </c>
      <c r="K92" s="42"/>
      <c r="L92" s="39"/>
      <c r="M92" s="41"/>
      <c r="N92" s="39"/>
    </row>
    <row r="93" spans="1:14" x14ac:dyDescent="0.3">
      <c r="A93" s="1"/>
      <c r="B93" s="1"/>
      <c r="E93" s="28"/>
      <c r="F93" s="39"/>
      <c r="G93" s="194"/>
      <c r="H93" s="195"/>
      <c r="I93" s="196" t="s">
        <v>22</v>
      </c>
      <c r="J93" s="197">
        <v>5635750</v>
      </c>
      <c r="K93" s="42"/>
      <c r="L93" s="39"/>
      <c r="M93" s="41"/>
      <c r="N93" s="39"/>
    </row>
    <row r="94" spans="1:14" x14ac:dyDescent="0.3">
      <c r="A94" s="1"/>
      <c r="B94" s="1"/>
      <c r="E94" s="28"/>
      <c r="F94" s="39"/>
      <c r="G94" s="1"/>
      <c r="H94" s="1"/>
      <c r="J94" s="1"/>
      <c r="K94" s="42"/>
      <c r="L94" s="39"/>
      <c r="M94" s="41"/>
      <c r="N94" s="39"/>
    </row>
    <row r="95" spans="1:14" x14ac:dyDescent="0.3">
      <c r="A95" s="1"/>
      <c r="B95" s="1"/>
      <c r="E95" s="28"/>
      <c r="F95" s="39"/>
      <c r="G95" s="1"/>
      <c r="H95" s="1"/>
      <c r="J95" s="1"/>
      <c r="K95" s="28"/>
      <c r="L95" s="39"/>
      <c r="M95" s="39"/>
      <c r="N95" s="39"/>
    </row>
    <row r="96" spans="1:14" x14ac:dyDescent="0.3">
      <c r="A96" s="1"/>
      <c r="B96" s="1"/>
      <c r="E96" s="28"/>
      <c r="F96" s="39"/>
      <c r="G96" s="1"/>
      <c r="H96" s="1"/>
      <c r="J96" s="1"/>
      <c r="K96" s="28"/>
      <c r="L96" s="39"/>
      <c r="M96" s="39"/>
      <c r="N96" s="39"/>
    </row>
    <row r="97" spans="1:14" x14ac:dyDescent="0.3">
      <c r="A97" s="1"/>
      <c r="B97" s="1"/>
      <c r="E97" s="28"/>
      <c r="F97" s="39"/>
      <c r="G97" s="1"/>
      <c r="H97" s="1"/>
      <c r="J97" s="1"/>
      <c r="K97" s="28"/>
      <c r="L97" s="39"/>
      <c r="M97" s="39"/>
      <c r="N97" s="39"/>
    </row>
    <row r="98" spans="1:14" x14ac:dyDescent="0.3">
      <c r="A98" s="1"/>
      <c r="B98" s="1"/>
      <c r="E98" s="28"/>
      <c r="F98" s="39"/>
      <c r="G98" s="39"/>
      <c r="H98" s="39"/>
      <c r="I98" s="28"/>
      <c r="J98" s="39"/>
      <c r="K98" s="28"/>
      <c r="L98" s="39"/>
      <c r="M98" s="39"/>
      <c r="N98" s="39"/>
    </row>
    <row r="99" spans="1:14" x14ac:dyDescent="0.3">
      <c r="A99" s="1"/>
      <c r="B99" s="1"/>
      <c r="E99" s="28"/>
      <c r="F99" s="39"/>
      <c r="G99" s="39"/>
      <c r="H99" s="39"/>
      <c r="I99" s="28"/>
      <c r="J99" s="39"/>
      <c r="K99" s="28"/>
      <c r="L99" s="39"/>
      <c r="M99" s="39"/>
      <c r="N99" s="39"/>
    </row>
    <row r="100" spans="1:14" x14ac:dyDescent="0.3">
      <c r="A100" s="1"/>
      <c r="B100" s="1"/>
      <c r="E100" s="28"/>
      <c r="F100" s="39"/>
      <c r="G100" s="39"/>
      <c r="H100" s="39"/>
      <c r="I100" s="28"/>
      <c r="J100" s="39"/>
      <c r="K100" s="28"/>
      <c r="L100" s="39"/>
      <c r="M100" s="39"/>
      <c r="N100" s="39"/>
    </row>
    <row r="101" spans="1:14" x14ac:dyDescent="0.3">
      <c r="A101" s="1"/>
      <c r="B101" s="1"/>
      <c r="E101" s="28"/>
      <c r="F101" s="39"/>
      <c r="G101" s="39"/>
      <c r="H101" s="39"/>
      <c r="I101" s="28"/>
      <c r="J101" s="39"/>
      <c r="K101" s="28"/>
      <c r="L101" s="39"/>
      <c r="M101" s="39"/>
      <c r="N101" s="39"/>
    </row>
    <row r="102" spans="1:14" x14ac:dyDescent="0.3">
      <c r="A102" s="1"/>
      <c r="B102" s="1"/>
      <c r="E102" s="28"/>
      <c r="F102" s="39"/>
      <c r="G102" s="39"/>
      <c r="H102" s="39"/>
      <c r="I102" s="28"/>
      <c r="J102" s="39"/>
      <c r="K102" s="28"/>
      <c r="L102" s="39"/>
      <c r="M102" s="39"/>
      <c r="N102" s="39"/>
    </row>
    <row r="103" spans="1:14" x14ac:dyDescent="0.3">
      <c r="A103" s="1"/>
      <c r="B103" s="1"/>
      <c r="E103" s="28"/>
      <c r="F103" s="39"/>
      <c r="G103" s="39"/>
      <c r="H103" s="39"/>
      <c r="I103" s="28"/>
      <c r="J103" s="39"/>
      <c r="K103" s="28"/>
      <c r="L103" s="39"/>
      <c r="M103" s="39"/>
      <c r="N103" s="39"/>
    </row>
    <row r="104" spans="1:14" x14ac:dyDescent="0.3">
      <c r="A104" s="1"/>
      <c r="B104" s="1"/>
      <c r="E104" s="28"/>
      <c r="F104" s="39"/>
      <c r="G104" s="39"/>
      <c r="H104" s="39"/>
      <c r="I104" s="28"/>
      <c r="J104" s="39"/>
      <c r="K104" s="28"/>
      <c r="L104" s="39"/>
      <c r="M104" s="39"/>
      <c r="N104" s="39"/>
    </row>
    <row r="105" spans="1:14" x14ac:dyDescent="0.3">
      <c r="A105" s="1"/>
      <c r="B105" s="1"/>
      <c r="E105" s="28"/>
      <c r="F105" s="39"/>
      <c r="G105" s="39"/>
      <c r="H105" s="39"/>
      <c r="I105" s="28"/>
      <c r="J105" s="39"/>
      <c r="K105" s="28"/>
      <c r="L105" s="39"/>
      <c r="M105" s="39"/>
      <c r="N105" s="39"/>
    </row>
    <row r="106" spans="1:14" x14ac:dyDescent="0.3">
      <c r="A106" s="1"/>
      <c r="B106" s="1"/>
      <c r="E106" s="28"/>
      <c r="F106" s="43"/>
      <c r="G106" s="43"/>
      <c r="H106" s="43"/>
      <c r="I106" s="44"/>
      <c r="J106" s="39"/>
      <c r="K106" s="28"/>
      <c r="L106" s="39"/>
      <c r="M106" s="39"/>
      <c r="N106" s="39"/>
    </row>
    <row r="107" spans="1:14" x14ac:dyDescent="0.3">
      <c r="A107" s="1"/>
      <c r="B107" s="1"/>
      <c r="E107" s="28"/>
      <c r="F107" s="41"/>
      <c r="G107" s="28"/>
      <c r="H107" s="41"/>
      <c r="I107" s="28"/>
      <c r="J107" s="39"/>
      <c r="K107" s="28"/>
      <c r="L107" s="39"/>
      <c r="M107" s="39"/>
      <c r="N107" s="39"/>
    </row>
    <row r="108" spans="1:14" x14ac:dyDescent="0.3">
      <c r="A108" s="1"/>
      <c r="B108" s="1"/>
      <c r="E108" s="28"/>
      <c r="F108" s="41"/>
      <c r="G108" s="41"/>
      <c r="H108" s="45"/>
      <c r="I108" s="28"/>
      <c r="J108" s="39"/>
      <c r="K108" s="28"/>
      <c r="L108" s="39"/>
      <c r="M108" s="39"/>
      <c r="N108" s="39"/>
    </row>
    <row r="109" spans="1:14" x14ac:dyDescent="0.3">
      <c r="A109" s="1"/>
      <c r="B109" s="1"/>
      <c r="E109" s="28"/>
      <c r="F109" s="41"/>
      <c r="G109" s="41"/>
      <c r="H109" s="41"/>
      <c r="I109" s="28"/>
      <c r="J109" s="39"/>
      <c r="K109" s="28"/>
      <c r="L109" s="39"/>
      <c r="M109" s="39"/>
      <c r="N109" s="39"/>
    </row>
    <row r="110" spans="1:14" x14ac:dyDescent="0.3">
      <c r="A110" s="1"/>
      <c r="B110" s="1"/>
      <c r="E110" s="28"/>
      <c r="F110" s="41"/>
      <c r="G110" s="46"/>
      <c r="H110" s="41"/>
      <c r="I110" s="28"/>
      <c r="J110" s="39"/>
      <c r="K110" s="28"/>
      <c r="L110" s="39"/>
      <c r="M110" s="39"/>
      <c r="N110" s="39"/>
    </row>
    <row r="111" spans="1:14" x14ac:dyDescent="0.3">
      <c r="A111" s="1"/>
      <c r="B111" s="1"/>
      <c r="E111" s="28"/>
      <c r="F111" s="41"/>
      <c r="G111" s="41"/>
      <c r="H111" s="41"/>
      <c r="I111" s="28"/>
      <c r="J111" s="39"/>
      <c r="K111" s="28"/>
      <c r="L111" s="39"/>
      <c r="M111" s="39"/>
      <c r="N111" s="39"/>
    </row>
    <row r="112" spans="1:14" x14ac:dyDescent="0.3">
      <c r="A112" s="1"/>
      <c r="B112" s="1"/>
      <c r="E112" s="28"/>
      <c r="F112" s="41"/>
      <c r="G112" s="41"/>
      <c r="H112" s="41"/>
      <c r="I112" s="28"/>
      <c r="J112" s="39"/>
      <c r="K112" s="28"/>
      <c r="L112" s="39"/>
      <c r="M112" s="39"/>
      <c r="N112" s="39"/>
    </row>
    <row r="113" spans="1:14" x14ac:dyDescent="0.3">
      <c r="A113" s="1"/>
      <c r="B113" s="1"/>
      <c r="E113" s="28"/>
      <c r="F113" s="41"/>
      <c r="G113" s="41"/>
      <c r="H113" s="41"/>
      <c r="I113" s="28"/>
      <c r="J113" s="39"/>
      <c r="K113" s="28"/>
      <c r="L113" s="39"/>
      <c r="M113" s="39"/>
      <c r="N113" s="39"/>
    </row>
    <row r="114" spans="1:14" x14ac:dyDescent="0.3">
      <c r="A114" s="1"/>
      <c r="B114" s="1"/>
      <c r="E114" s="28"/>
      <c r="F114" s="41"/>
      <c r="G114" s="41"/>
      <c r="H114" s="41"/>
      <c r="I114" s="28"/>
      <c r="J114" s="39"/>
      <c r="K114" s="28"/>
      <c r="L114" s="39"/>
      <c r="M114" s="39"/>
      <c r="N114" s="39"/>
    </row>
    <row r="115" spans="1:14" x14ac:dyDescent="0.3">
      <c r="A115" s="1"/>
      <c r="B115" s="1"/>
      <c r="E115" s="28"/>
      <c r="F115" s="41"/>
      <c r="G115" s="41"/>
      <c r="H115" s="41"/>
      <c r="I115" s="28"/>
      <c r="J115" s="39"/>
      <c r="K115" s="28"/>
      <c r="L115" s="39"/>
      <c r="M115" s="39"/>
      <c r="N115" s="39"/>
    </row>
    <row r="116" spans="1:14" x14ac:dyDescent="0.3">
      <c r="A116" s="1"/>
      <c r="B116" s="1"/>
      <c r="E116" s="28"/>
      <c r="F116" s="41"/>
      <c r="G116" s="41"/>
      <c r="H116" s="41"/>
      <c r="I116" s="28"/>
      <c r="J116" s="39"/>
      <c r="K116" s="28"/>
      <c r="L116" s="39"/>
      <c r="M116" s="39"/>
      <c r="N116" s="39"/>
    </row>
    <row r="117" spans="1:14" x14ac:dyDescent="0.3">
      <c r="A117" s="1"/>
      <c r="B117" s="1"/>
      <c r="E117" s="28"/>
      <c r="F117" s="39"/>
      <c r="G117" s="39"/>
      <c r="H117" s="39"/>
      <c r="I117" s="28"/>
      <c r="J117" s="39"/>
      <c r="K117" s="28"/>
      <c r="L117" s="39"/>
      <c r="M117" s="39"/>
      <c r="N117" s="39"/>
    </row>
    <row r="118" spans="1:14" x14ac:dyDescent="0.3">
      <c r="A118" s="1"/>
      <c r="B118" s="1"/>
      <c r="E118" s="28"/>
      <c r="F118" s="39"/>
      <c r="G118" s="39"/>
      <c r="H118" s="39"/>
      <c r="I118" s="28"/>
      <c r="J118" s="39"/>
      <c r="K118" s="28"/>
      <c r="L118" s="39"/>
      <c r="M118" s="39"/>
      <c r="N118" s="39"/>
    </row>
    <row r="119" spans="1:14" x14ac:dyDescent="0.3">
      <c r="A119" s="1"/>
      <c r="B119" s="1"/>
      <c r="E119" s="28"/>
      <c r="F119" s="39"/>
      <c r="G119" s="39"/>
      <c r="H119" s="39"/>
      <c r="I119" s="28"/>
      <c r="J119" s="39"/>
      <c r="K119" s="28"/>
      <c r="L119" s="39"/>
      <c r="M119" s="39"/>
      <c r="N119" s="39"/>
    </row>
    <row r="120" spans="1:14" x14ac:dyDescent="0.3">
      <c r="A120" s="1"/>
      <c r="B120" s="1"/>
      <c r="E120" s="28"/>
      <c r="F120" s="39"/>
      <c r="G120" s="39"/>
      <c r="H120" s="39"/>
      <c r="I120" s="28"/>
      <c r="J120" s="39"/>
      <c r="K120" s="28"/>
      <c r="L120" s="39"/>
      <c r="M120" s="39"/>
      <c r="N120" s="39"/>
    </row>
    <row r="121" spans="1:14" x14ac:dyDescent="0.3">
      <c r="A121" s="1"/>
      <c r="B121" s="1"/>
      <c r="E121" s="28"/>
      <c r="F121" s="39"/>
      <c r="G121" s="39"/>
      <c r="H121" s="39"/>
      <c r="I121" s="28"/>
      <c r="J121" s="39"/>
      <c r="K121" s="28"/>
      <c r="L121" s="39"/>
      <c r="M121" s="39"/>
      <c r="N121" s="39"/>
    </row>
    <row r="122" spans="1:14" x14ac:dyDescent="0.3">
      <c r="A122" s="1"/>
      <c r="B122" s="1"/>
      <c r="E122" s="28"/>
      <c r="F122" s="47"/>
      <c r="G122" s="39"/>
      <c r="H122" s="39"/>
      <c r="I122" s="28"/>
      <c r="J122" s="39"/>
      <c r="K122" s="28"/>
      <c r="L122" s="39"/>
      <c r="M122" s="39"/>
      <c r="N122" s="39"/>
    </row>
    <row r="123" spans="1:14" x14ac:dyDescent="0.3">
      <c r="A123" s="1"/>
      <c r="B123" s="1"/>
      <c r="E123" s="28"/>
      <c r="F123" s="47"/>
      <c r="G123" s="39"/>
      <c r="H123" s="39"/>
      <c r="I123" s="28"/>
      <c r="J123" s="39"/>
      <c r="K123" s="28"/>
      <c r="L123" s="39"/>
      <c r="M123" s="39"/>
      <c r="N123" s="39"/>
    </row>
    <row r="124" spans="1:14" x14ac:dyDescent="0.3">
      <c r="A124" s="1"/>
      <c r="B124" s="1"/>
      <c r="E124" s="28"/>
      <c r="F124" s="47"/>
      <c r="G124" s="39"/>
      <c r="H124" s="39"/>
      <c r="I124" s="28"/>
      <c r="J124" s="39"/>
      <c r="K124" s="28"/>
      <c r="L124" s="39"/>
      <c r="M124" s="39"/>
      <c r="N124" s="39"/>
    </row>
    <row r="125" spans="1:14" x14ac:dyDescent="0.3">
      <c r="A125" s="1"/>
      <c r="B125" s="1"/>
      <c r="E125" s="28"/>
      <c r="F125" s="47"/>
      <c r="G125" s="39"/>
      <c r="H125" s="39"/>
      <c r="I125" s="28"/>
      <c r="J125" s="39"/>
      <c r="K125" s="28"/>
      <c r="L125" s="39"/>
      <c r="M125" s="39"/>
      <c r="N125" s="39"/>
    </row>
    <row r="126" spans="1:14" x14ac:dyDescent="0.3">
      <c r="A126" s="1"/>
      <c r="B126" s="1"/>
      <c r="E126" s="28"/>
      <c r="F126" s="47"/>
      <c r="G126" s="39"/>
      <c r="H126" s="39"/>
      <c r="I126" s="28"/>
      <c r="J126" s="39"/>
      <c r="K126" s="28"/>
      <c r="L126" s="39"/>
      <c r="M126" s="39"/>
      <c r="N126" s="39"/>
    </row>
    <row r="127" spans="1:14" x14ac:dyDescent="0.3">
      <c r="A127" s="1"/>
      <c r="B127" s="1"/>
      <c r="E127" s="28"/>
      <c r="F127" s="47"/>
      <c r="G127" s="39"/>
      <c r="H127" s="39"/>
      <c r="I127" s="28"/>
      <c r="J127" s="39"/>
      <c r="K127" s="28"/>
      <c r="L127" s="39"/>
      <c r="M127" s="39"/>
      <c r="N127" s="39"/>
    </row>
    <row r="128" spans="1:14" x14ac:dyDescent="0.3">
      <c r="A128" s="1"/>
      <c r="B128" s="1"/>
      <c r="E128" s="28"/>
      <c r="F128" s="47"/>
      <c r="G128" s="39"/>
      <c r="H128" s="39"/>
      <c r="I128" s="28"/>
      <c r="J128" s="39"/>
      <c r="K128" s="28"/>
      <c r="L128" s="39"/>
      <c r="M128" s="39"/>
      <c r="N128" s="39"/>
    </row>
    <row r="129" spans="1:14" x14ac:dyDescent="0.3">
      <c r="A129" s="1"/>
      <c r="B129" s="1"/>
      <c r="E129" s="28"/>
      <c r="F129" s="47"/>
      <c r="G129" s="39"/>
      <c r="H129" s="39"/>
      <c r="I129" s="28"/>
      <c r="J129" s="39"/>
      <c r="K129" s="28"/>
      <c r="L129" s="39"/>
      <c r="M129" s="39"/>
      <c r="N129" s="39"/>
    </row>
    <row r="130" spans="1:14" x14ac:dyDescent="0.3">
      <c r="A130" s="1"/>
      <c r="B130" s="1"/>
      <c r="E130" s="28"/>
      <c r="F130" s="47"/>
      <c r="G130" s="39"/>
      <c r="H130" s="39"/>
      <c r="I130" s="28"/>
      <c r="J130" s="39"/>
      <c r="K130" s="28"/>
      <c r="L130" s="39"/>
      <c r="M130" s="39"/>
      <c r="N130" s="39"/>
    </row>
    <row r="131" spans="1:14" x14ac:dyDescent="0.3">
      <c r="A131" s="1"/>
      <c r="B131" s="1"/>
      <c r="E131" s="28"/>
      <c r="F131" s="47"/>
      <c r="G131" s="39"/>
      <c r="H131" s="39"/>
      <c r="I131" s="28"/>
      <c r="J131" s="39"/>
      <c r="K131" s="28"/>
      <c r="L131" s="39"/>
      <c r="M131" s="39"/>
      <c r="N131" s="39"/>
    </row>
    <row r="132" spans="1:14" x14ac:dyDescent="0.3">
      <c r="A132" s="1"/>
      <c r="B132" s="1"/>
      <c r="E132" s="28"/>
      <c r="F132" s="39"/>
      <c r="G132" s="39"/>
      <c r="H132" s="39"/>
      <c r="I132" s="28"/>
      <c r="J132" s="39"/>
      <c r="K132" s="28"/>
      <c r="L132" s="39"/>
      <c r="M132" s="39"/>
      <c r="N132" s="39"/>
    </row>
    <row r="133" spans="1:14" x14ac:dyDescent="0.3">
      <c r="A133" s="1"/>
      <c r="B133" s="1"/>
      <c r="E133" s="28"/>
      <c r="F133" s="39"/>
      <c r="G133" s="39"/>
      <c r="H133" s="39"/>
      <c r="I133" s="28"/>
      <c r="J133" s="39"/>
      <c r="K133" s="28"/>
      <c r="L133" s="39"/>
      <c r="M133" s="39"/>
      <c r="N133" s="39"/>
    </row>
    <row r="134" spans="1:14" x14ac:dyDescent="0.3">
      <c r="A134" s="1"/>
      <c r="B134" s="1"/>
      <c r="E134" s="28"/>
      <c r="F134" s="39"/>
      <c r="G134" s="39"/>
      <c r="H134" s="39"/>
      <c r="I134" s="28"/>
      <c r="J134" s="39"/>
      <c r="K134" s="28"/>
      <c r="L134" s="39"/>
      <c r="M134" s="39"/>
      <c r="N134" s="39"/>
    </row>
    <row r="135" spans="1:14" x14ac:dyDescent="0.3">
      <c r="A135" s="1"/>
      <c r="B135" s="1"/>
      <c r="E135" s="28"/>
      <c r="F135" s="39"/>
      <c r="G135" s="39"/>
      <c r="H135" s="39"/>
      <c r="I135" s="28"/>
      <c r="J135" s="39"/>
      <c r="K135" s="28"/>
      <c r="L135" s="39"/>
      <c r="M135" s="39"/>
      <c r="N135" s="39"/>
    </row>
    <row r="136" spans="1:14" x14ac:dyDescent="0.3">
      <c r="A136" s="1"/>
      <c r="B136" s="1"/>
      <c r="E136" s="28"/>
      <c r="F136" s="39"/>
      <c r="G136" s="39"/>
      <c r="H136" s="39"/>
      <c r="I136" s="28"/>
      <c r="J136" s="39"/>
      <c r="K136" s="28"/>
      <c r="L136" s="39"/>
      <c r="M136" s="39"/>
      <c r="N136" s="39"/>
    </row>
    <row r="137" spans="1:14" x14ac:dyDescent="0.3">
      <c r="A137" s="1"/>
      <c r="B137" s="1"/>
      <c r="E137" s="28"/>
      <c r="F137" s="39"/>
      <c r="G137" s="39"/>
      <c r="H137" s="39"/>
      <c r="I137" s="28"/>
      <c r="J137" s="39"/>
      <c r="K137" s="28"/>
      <c r="L137" s="39"/>
      <c r="M137" s="39"/>
      <c r="N137" s="39"/>
    </row>
    <row r="138" spans="1:14" x14ac:dyDescent="0.3">
      <c r="A138" s="1"/>
      <c r="B138" s="1"/>
      <c r="E138" s="28"/>
      <c r="F138" s="39"/>
      <c r="G138" s="39"/>
      <c r="H138" s="39"/>
      <c r="I138" s="28"/>
      <c r="J138" s="39"/>
      <c r="K138" s="28"/>
      <c r="L138" s="39"/>
      <c r="M138" s="39"/>
      <c r="N138" s="39"/>
    </row>
    <row r="139" spans="1:14" x14ac:dyDescent="0.3">
      <c r="A139" s="1"/>
      <c r="B139" s="1"/>
      <c r="E139" s="28"/>
      <c r="F139" s="39"/>
      <c r="G139" s="39"/>
      <c r="H139" s="39"/>
      <c r="I139" s="28"/>
      <c r="J139" s="39"/>
      <c r="K139" s="28"/>
      <c r="L139" s="39"/>
      <c r="M139" s="39"/>
      <c r="N139" s="39"/>
    </row>
    <row r="140" spans="1:14" x14ac:dyDescent="0.3">
      <c r="A140" s="1"/>
      <c r="B140" s="1"/>
      <c r="E140" s="28"/>
      <c r="F140" s="39"/>
      <c r="G140" s="39"/>
      <c r="H140" s="39"/>
      <c r="I140" s="28"/>
      <c r="J140" s="39"/>
      <c r="K140" s="28"/>
      <c r="L140" s="39"/>
      <c r="M140" s="39"/>
      <c r="N140" s="39"/>
    </row>
    <row r="141" spans="1:14" x14ac:dyDescent="0.3">
      <c r="A141" s="1"/>
      <c r="B141" s="1"/>
      <c r="E141" s="28"/>
      <c r="F141" s="39"/>
      <c r="G141" s="39"/>
      <c r="H141" s="39"/>
      <c r="I141" s="28"/>
      <c r="J141" s="39"/>
      <c r="K141" s="28"/>
      <c r="L141" s="39"/>
      <c r="M141" s="39"/>
      <c r="N141" s="39"/>
    </row>
    <row r="142" spans="1:14" x14ac:dyDescent="0.3">
      <c r="A142" s="1"/>
      <c r="B142" s="1"/>
      <c r="E142" s="28"/>
      <c r="F142" s="39"/>
      <c r="G142" s="39"/>
      <c r="H142" s="39"/>
      <c r="I142" s="28"/>
      <c r="J142" s="39"/>
      <c r="K142" s="28"/>
      <c r="L142" s="39"/>
      <c r="M142" s="39"/>
      <c r="N142" s="39"/>
    </row>
    <row r="143" spans="1:14" x14ac:dyDescent="0.3">
      <c r="A143" s="1"/>
      <c r="B143" s="1"/>
      <c r="E143" s="28"/>
      <c r="F143" s="39"/>
      <c r="G143" s="39"/>
      <c r="H143" s="39"/>
      <c r="I143" s="28"/>
      <c r="J143" s="39"/>
      <c r="K143" s="28"/>
      <c r="L143" s="39"/>
      <c r="M143" s="39"/>
      <c r="N143" s="39"/>
    </row>
    <row r="144" spans="1:14" x14ac:dyDescent="0.3">
      <c r="A144" s="1"/>
      <c r="B144" s="1"/>
      <c r="E144" s="28"/>
      <c r="F144" s="39"/>
      <c r="G144" s="39"/>
      <c r="H144" s="39"/>
      <c r="I144" s="28"/>
      <c r="J144" s="39"/>
      <c r="K144" s="28"/>
      <c r="L144" s="39"/>
      <c r="M144" s="39"/>
      <c r="N144" s="39"/>
    </row>
    <row r="145" spans="1:14" x14ac:dyDescent="0.3">
      <c r="A145" s="1"/>
      <c r="B145" s="1"/>
      <c r="E145" s="28"/>
      <c r="F145" s="39"/>
      <c r="G145" s="39"/>
      <c r="H145" s="39"/>
      <c r="I145" s="28"/>
      <c r="J145" s="39"/>
      <c r="K145" s="28"/>
      <c r="L145" s="39"/>
      <c r="M145" s="39"/>
      <c r="N145" s="39"/>
    </row>
    <row r="146" spans="1:14" x14ac:dyDescent="0.3">
      <c r="A146" s="1"/>
      <c r="B146" s="1"/>
      <c r="E146" s="28"/>
      <c r="F146" s="39"/>
      <c r="G146" s="39"/>
      <c r="H146" s="39"/>
      <c r="I146" s="28"/>
      <c r="J146" s="39"/>
      <c r="K146" s="28"/>
      <c r="L146" s="39"/>
      <c r="M146" s="39"/>
      <c r="N146" s="39"/>
    </row>
    <row r="147" spans="1:14" x14ac:dyDescent="0.3">
      <c r="A147" s="1"/>
      <c r="B147" s="1"/>
      <c r="E147" s="28"/>
      <c r="F147" s="39"/>
      <c r="G147" s="39"/>
      <c r="H147" s="39"/>
      <c r="I147" s="28"/>
      <c r="J147" s="39"/>
      <c r="K147" s="28"/>
      <c r="L147" s="39"/>
      <c r="M147" s="39"/>
      <c r="N147" s="39"/>
    </row>
    <row r="148" spans="1:14" x14ac:dyDescent="0.3">
      <c r="A148" s="1"/>
      <c r="B148" s="1"/>
      <c r="E148" s="28"/>
      <c r="F148" s="39"/>
      <c r="G148" s="39"/>
      <c r="H148" s="39"/>
      <c r="I148" s="28"/>
      <c r="J148" s="39"/>
      <c r="K148" s="28"/>
      <c r="L148" s="39"/>
      <c r="M148" s="39"/>
      <c r="N148" s="39"/>
    </row>
    <row r="149" spans="1:14" x14ac:dyDescent="0.3">
      <c r="A149" s="1"/>
      <c r="B149" s="1"/>
      <c r="E149" s="28"/>
      <c r="F149" s="39"/>
      <c r="G149" s="39"/>
      <c r="H149" s="39"/>
      <c r="I149" s="28"/>
      <c r="J149" s="39"/>
      <c r="K149" s="28"/>
      <c r="L149" s="39"/>
      <c r="M149" s="39"/>
      <c r="N149" s="39"/>
    </row>
    <row r="150" spans="1:14" x14ac:dyDescent="0.3">
      <c r="A150" s="1"/>
      <c r="B150" s="1"/>
      <c r="E150" s="28"/>
      <c r="F150" s="39"/>
      <c r="G150" s="39"/>
      <c r="H150" s="39"/>
      <c r="I150" s="28"/>
      <c r="J150" s="39"/>
      <c r="K150" s="28"/>
      <c r="L150" s="39"/>
      <c r="M150" s="39"/>
      <c r="N150" s="39"/>
    </row>
    <row r="151" spans="1:14" x14ac:dyDescent="0.3">
      <c r="A151" s="1"/>
      <c r="B151" s="1"/>
      <c r="E151" s="28"/>
      <c r="F151" s="39"/>
      <c r="G151" s="39"/>
      <c r="H151" s="39"/>
      <c r="I151" s="28"/>
      <c r="J151" s="39"/>
      <c r="K151" s="28"/>
      <c r="L151" s="39"/>
      <c r="M151" s="39"/>
      <c r="N151" s="39"/>
    </row>
    <row r="152" spans="1:14" x14ac:dyDescent="0.3">
      <c r="A152" s="1"/>
      <c r="B152" s="1"/>
      <c r="E152" s="28"/>
      <c r="F152" s="39"/>
      <c r="G152" s="39"/>
      <c r="H152" s="39"/>
      <c r="I152" s="28"/>
      <c r="J152" s="39"/>
      <c r="K152" s="28"/>
      <c r="L152" s="39"/>
      <c r="M152" s="39"/>
      <c r="N152" s="39"/>
    </row>
    <row r="153" spans="1:14" x14ac:dyDescent="0.3">
      <c r="A153" s="1"/>
      <c r="B153" s="1"/>
      <c r="E153" s="28"/>
      <c r="F153" s="39"/>
      <c r="G153" s="39"/>
      <c r="H153" s="39"/>
      <c r="I153" s="28"/>
      <c r="J153" s="39"/>
      <c r="K153" s="28"/>
      <c r="L153" s="39"/>
      <c r="M153" s="39"/>
      <c r="N153" s="39"/>
    </row>
    <row r="154" spans="1:14" x14ac:dyDescent="0.3">
      <c r="A154" s="1"/>
      <c r="B154" s="1"/>
      <c r="E154" s="28"/>
      <c r="F154" s="39"/>
      <c r="G154" s="39"/>
      <c r="H154" s="39"/>
      <c r="I154" s="28"/>
      <c r="J154" s="39"/>
      <c r="K154" s="28"/>
      <c r="L154" s="39"/>
      <c r="M154" s="39"/>
      <c r="N154" s="39"/>
    </row>
    <row r="155" spans="1:14" x14ac:dyDescent="0.3">
      <c r="A155" s="1"/>
      <c r="B155" s="1"/>
      <c r="E155" s="28"/>
      <c r="F155" s="39"/>
      <c r="G155" s="39"/>
      <c r="H155" s="39"/>
      <c r="I155" s="28"/>
      <c r="J155" s="39"/>
      <c r="K155" s="28"/>
      <c r="L155" s="39"/>
      <c r="M155" s="39"/>
      <c r="N155" s="39"/>
    </row>
    <row r="156" spans="1:14" x14ac:dyDescent="0.3">
      <c r="A156" s="1"/>
      <c r="B156" s="1"/>
      <c r="E156" s="28"/>
      <c r="F156" s="39"/>
      <c r="G156" s="39"/>
      <c r="H156" s="39"/>
      <c r="I156" s="28"/>
      <c r="J156" s="39"/>
      <c r="K156" s="28"/>
      <c r="L156" s="39"/>
      <c r="M156" s="39"/>
      <c r="N156" s="39"/>
    </row>
    <row r="157" spans="1:14" x14ac:dyDescent="0.3">
      <c r="A157" s="1"/>
      <c r="B157" s="1"/>
      <c r="E157" s="28"/>
      <c r="F157" s="39"/>
      <c r="G157" s="39"/>
      <c r="H157" s="39"/>
      <c r="I157" s="28"/>
      <c r="J157" s="39"/>
      <c r="K157" s="28"/>
      <c r="L157" s="39"/>
      <c r="M157" s="39"/>
      <c r="N157" s="39"/>
    </row>
    <row r="158" spans="1:14" x14ac:dyDescent="0.3">
      <c r="A158" s="1"/>
      <c r="B158" s="1"/>
      <c r="E158" s="28"/>
      <c r="F158" s="39"/>
      <c r="G158" s="39"/>
      <c r="H158" s="39"/>
      <c r="I158" s="28"/>
      <c r="J158" s="39"/>
      <c r="K158" s="28"/>
      <c r="L158" s="39"/>
      <c r="M158" s="39"/>
      <c r="N158" s="39"/>
    </row>
    <row r="159" spans="1:14" x14ac:dyDescent="0.3">
      <c r="A159" s="1"/>
      <c r="B159" s="1"/>
      <c r="E159" s="28"/>
      <c r="F159" s="39"/>
      <c r="G159" s="39"/>
      <c r="H159" s="39"/>
      <c r="I159" s="28"/>
      <c r="J159" s="39"/>
      <c r="K159" s="28"/>
      <c r="L159" s="39"/>
      <c r="M159" s="39"/>
      <c r="N159" s="39"/>
    </row>
    <row r="160" spans="1:14" x14ac:dyDescent="0.3">
      <c r="A160" s="1"/>
      <c r="B160" s="1"/>
      <c r="E160" s="28"/>
      <c r="F160" s="39"/>
      <c r="G160" s="39"/>
      <c r="H160" s="39"/>
      <c r="I160" s="28"/>
      <c r="J160" s="39"/>
      <c r="K160" s="28"/>
      <c r="L160" s="39"/>
      <c r="M160" s="39"/>
      <c r="N160" s="39"/>
    </row>
    <row r="161" spans="1:14" x14ac:dyDescent="0.3">
      <c r="A161" s="1"/>
      <c r="B161" s="1"/>
      <c r="E161" s="28"/>
      <c r="F161" s="39"/>
      <c r="G161" s="39"/>
      <c r="H161" s="39"/>
      <c r="I161" s="28"/>
      <c r="J161" s="39"/>
      <c r="K161" s="28"/>
      <c r="L161" s="39"/>
      <c r="M161" s="39"/>
      <c r="N161" s="39"/>
    </row>
    <row r="162" spans="1:14" x14ac:dyDescent="0.3">
      <c r="A162" s="1"/>
      <c r="B162" s="1"/>
      <c r="E162" s="28"/>
      <c r="F162" s="39"/>
      <c r="G162" s="39"/>
      <c r="H162" s="39"/>
      <c r="I162" s="28"/>
      <c r="J162" s="39"/>
      <c r="K162" s="28"/>
      <c r="L162" s="39"/>
      <c r="M162" s="39"/>
      <c r="N162" s="39"/>
    </row>
    <row r="163" spans="1:14" x14ac:dyDescent="0.3">
      <c r="A163" s="1"/>
      <c r="B163" s="1"/>
      <c r="E163" s="28"/>
      <c r="F163" s="39"/>
      <c r="G163" s="39"/>
      <c r="H163" s="39"/>
      <c r="I163" s="28"/>
      <c r="J163" s="39"/>
      <c r="K163" s="28"/>
      <c r="L163" s="39"/>
      <c r="M163" s="39"/>
      <c r="N163" s="39"/>
    </row>
    <row r="164" spans="1:14" x14ac:dyDescent="0.3">
      <c r="A164" s="1"/>
      <c r="B164" s="1"/>
      <c r="E164" s="28"/>
      <c r="F164" s="39"/>
      <c r="G164" s="39"/>
      <c r="H164" s="39"/>
      <c r="I164" s="28"/>
      <c r="J164" s="39"/>
      <c r="K164" s="28"/>
      <c r="L164" s="39"/>
      <c r="M164" s="39"/>
      <c r="N164" s="39"/>
    </row>
    <row r="165" spans="1:14" x14ac:dyDescent="0.3">
      <c r="A165" s="1"/>
      <c r="B165" s="1"/>
      <c r="E165" s="28"/>
      <c r="F165" s="39"/>
      <c r="G165" s="39"/>
      <c r="H165" s="39"/>
      <c r="I165" s="28"/>
      <c r="J165" s="39"/>
      <c r="K165" s="28"/>
      <c r="L165" s="39"/>
      <c r="M165" s="39"/>
      <c r="N165" s="39"/>
    </row>
    <row r="166" spans="1:14" x14ac:dyDescent="0.3">
      <c r="A166" s="1"/>
      <c r="B166" s="1"/>
      <c r="E166" s="28"/>
      <c r="F166" s="39"/>
      <c r="G166" s="39"/>
      <c r="H166" s="39"/>
      <c r="I166" s="28"/>
      <c r="J166" s="39"/>
      <c r="K166" s="28"/>
      <c r="L166" s="39"/>
      <c r="M166" s="39"/>
      <c r="N166" s="39"/>
    </row>
    <row r="167" spans="1:14" x14ac:dyDescent="0.3">
      <c r="A167" s="1"/>
      <c r="B167" s="1"/>
      <c r="E167" s="28"/>
      <c r="F167" s="39"/>
      <c r="G167" s="39"/>
      <c r="H167" s="39"/>
      <c r="I167" s="28"/>
      <c r="J167" s="39"/>
      <c r="K167" s="28"/>
      <c r="L167" s="39"/>
      <c r="M167" s="39"/>
      <c r="N167" s="39"/>
    </row>
    <row r="168" spans="1:14" x14ac:dyDescent="0.3">
      <c r="A168" s="1"/>
      <c r="B168" s="1"/>
      <c r="E168" s="28"/>
      <c r="F168" s="39"/>
      <c r="G168" s="39"/>
      <c r="H168" s="39"/>
      <c r="I168" s="28"/>
      <c r="J168" s="39"/>
      <c r="K168" s="28"/>
      <c r="L168" s="39"/>
      <c r="M168" s="39"/>
      <c r="N168" s="39"/>
    </row>
    <row r="169" spans="1:14" x14ac:dyDescent="0.3">
      <c r="A169" s="1"/>
      <c r="B169" s="1"/>
      <c r="E169" s="28"/>
      <c r="F169" s="39"/>
      <c r="G169" s="39"/>
      <c r="H169" s="39"/>
      <c r="I169" s="28"/>
      <c r="J169" s="39"/>
      <c r="K169" s="28"/>
      <c r="L169" s="39"/>
      <c r="M169" s="39"/>
      <c r="N169" s="39"/>
    </row>
    <row r="170" spans="1:14" x14ac:dyDescent="0.3">
      <c r="A170" s="1"/>
      <c r="B170" s="1"/>
      <c r="E170" s="28"/>
      <c r="F170" s="39"/>
      <c r="G170" s="39"/>
      <c r="H170" s="39"/>
      <c r="I170" s="28"/>
      <c r="J170" s="39"/>
      <c r="K170" s="28"/>
      <c r="L170" s="39"/>
      <c r="M170" s="39"/>
      <c r="N170" s="39"/>
    </row>
    <row r="171" spans="1:14" x14ac:dyDescent="0.3">
      <c r="A171" s="1"/>
      <c r="B171" s="1"/>
      <c r="E171" s="28"/>
      <c r="F171" s="39"/>
      <c r="G171" s="39"/>
      <c r="H171" s="39"/>
      <c r="I171" s="28"/>
      <c r="J171" s="39"/>
      <c r="K171" s="28"/>
      <c r="L171" s="39"/>
      <c r="M171" s="39"/>
      <c r="N171" s="39"/>
    </row>
    <row r="172" spans="1:14" x14ac:dyDescent="0.3">
      <c r="A172" s="1"/>
      <c r="B172" s="1"/>
      <c r="E172" s="28"/>
      <c r="F172" s="39"/>
      <c r="G172" s="39"/>
      <c r="H172" s="39"/>
      <c r="I172" s="28"/>
      <c r="J172" s="39"/>
      <c r="K172" s="28"/>
      <c r="L172" s="39"/>
      <c r="M172" s="39"/>
      <c r="N172" s="39"/>
    </row>
    <row r="173" spans="1:14" x14ac:dyDescent="0.3">
      <c r="A173" s="1"/>
      <c r="B173" s="1"/>
      <c r="E173" s="28"/>
      <c r="F173" s="39"/>
      <c r="G173" s="39"/>
      <c r="H173" s="39"/>
      <c r="I173" s="28"/>
      <c r="J173" s="39"/>
      <c r="K173" s="28"/>
      <c r="L173" s="39"/>
      <c r="M173" s="39"/>
      <c r="N173" s="39"/>
    </row>
    <row r="174" spans="1:14" x14ac:dyDescent="0.3">
      <c r="A174" s="1"/>
      <c r="B174" s="1"/>
      <c r="E174" s="28"/>
      <c r="F174" s="39"/>
      <c r="G174" s="39"/>
      <c r="H174" s="39"/>
      <c r="I174" s="28"/>
      <c r="J174" s="39"/>
      <c r="K174" s="28"/>
      <c r="L174" s="39"/>
      <c r="M174" s="39"/>
      <c r="N174" s="39"/>
    </row>
    <row r="175" spans="1:14" x14ac:dyDescent="0.3">
      <c r="A175" s="1"/>
      <c r="B175" s="1"/>
      <c r="E175" s="28"/>
      <c r="F175" s="39"/>
      <c r="G175" s="39"/>
      <c r="H175" s="39"/>
      <c r="I175" s="28"/>
      <c r="J175" s="39"/>
      <c r="K175" s="28"/>
      <c r="L175" s="39"/>
      <c r="M175" s="39"/>
      <c r="N175" s="39"/>
    </row>
    <row r="176" spans="1:14" x14ac:dyDescent="0.3">
      <c r="A176" s="1"/>
      <c r="B176" s="1"/>
      <c r="E176" s="28"/>
      <c r="F176" s="39"/>
      <c r="G176" s="39"/>
      <c r="H176" s="39"/>
      <c r="I176" s="28"/>
      <c r="J176" s="39"/>
      <c r="K176" s="28"/>
      <c r="L176" s="39"/>
      <c r="M176" s="39"/>
      <c r="N176" s="39"/>
    </row>
    <row r="177" spans="1:14" x14ac:dyDescent="0.3">
      <c r="A177" s="1"/>
      <c r="B177" s="1"/>
      <c r="E177" s="28"/>
      <c r="F177" s="39"/>
      <c r="G177" s="39"/>
      <c r="H177" s="39"/>
      <c r="I177" s="28"/>
      <c r="J177" s="39"/>
      <c r="K177" s="28"/>
      <c r="L177" s="39"/>
      <c r="M177" s="39"/>
      <c r="N177" s="39"/>
    </row>
    <row r="178" spans="1:14" x14ac:dyDescent="0.3">
      <c r="A178" s="1"/>
      <c r="B178" s="1"/>
      <c r="E178" s="28"/>
      <c r="F178" s="39"/>
      <c r="G178" s="39"/>
      <c r="H178" s="39"/>
      <c r="I178" s="28"/>
      <c r="J178" s="39"/>
      <c r="K178" s="28"/>
      <c r="L178" s="39"/>
      <c r="M178" s="39"/>
      <c r="N178" s="39"/>
    </row>
    <row r="179" spans="1:14" x14ac:dyDescent="0.3">
      <c r="A179" s="1"/>
      <c r="B179" s="1"/>
      <c r="E179" s="28"/>
      <c r="F179" s="39"/>
      <c r="G179" s="39"/>
      <c r="H179" s="39"/>
      <c r="I179" s="28"/>
      <c r="J179" s="39"/>
      <c r="K179" s="28"/>
      <c r="L179" s="39"/>
      <c r="M179" s="39"/>
      <c r="N179" s="39"/>
    </row>
    <row r="180" spans="1:14" x14ac:dyDescent="0.3">
      <c r="A180" s="1"/>
      <c r="B180" s="1"/>
      <c r="E180" s="28"/>
      <c r="F180" s="39"/>
      <c r="G180" s="39"/>
      <c r="H180" s="39"/>
      <c r="I180" s="28"/>
      <c r="J180" s="39"/>
      <c r="K180" s="28"/>
      <c r="L180" s="39"/>
      <c r="M180" s="39"/>
      <c r="N180" s="39"/>
    </row>
    <row r="181" spans="1:14" x14ac:dyDescent="0.3">
      <c r="A181" s="1"/>
      <c r="B181" s="1"/>
      <c r="E181" s="28"/>
      <c r="F181" s="39"/>
      <c r="G181" s="39"/>
      <c r="H181" s="39"/>
      <c r="I181" s="28"/>
      <c r="J181" s="39"/>
      <c r="K181" s="28"/>
      <c r="L181" s="39"/>
      <c r="M181" s="39"/>
      <c r="N181" s="39"/>
    </row>
    <row r="182" spans="1:14" x14ac:dyDescent="0.3">
      <c r="A182" s="1"/>
      <c r="B182" s="1"/>
      <c r="E182" s="28"/>
      <c r="F182" s="39"/>
      <c r="G182" s="39"/>
      <c r="H182" s="39"/>
      <c r="I182" s="28"/>
      <c r="J182" s="39"/>
      <c r="K182" s="28"/>
      <c r="L182" s="39"/>
      <c r="M182" s="39"/>
      <c r="N182" s="39"/>
    </row>
    <row r="183" spans="1:14" x14ac:dyDescent="0.3">
      <c r="A183" s="1"/>
      <c r="B183" s="1"/>
      <c r="E183" s="28"/>
      <c r="F183" s="39"/>
      <c r="G183" s="39"/>
      <c r="H183" s="39"/>
      <c r="I183" s="28"/>
      <c r="J183" s="39"/>
      <c r="K183" s="28"/>
      <c r="L183" s="39"/>
      <c r="M183" s="39"/>
      <c r="N183" s="39"/>
    </row>
    <row r="184" spans="1:14" x14ac:dyDescent="0.3">
      <c r="A184" s="1"/>
      <c r="B184" s="1"/>
      <c r="E184" s="28"/>
      <c r="F184" s="39"/>
      <c r="G184" s="39"/>
      <c r="H184" s="39"/>
      <c r="I184" s="28"/>
      <c r="J184" s="39"/>
      <c r="K184" s="28"/>
      <c r="L184" s="39"/>
      <c r="M184" s="39"/>
      <c r="N184" s="39"/>
    </row>
    <row r="185" spans="1:14" x14ac:dyDescent="0.3">
      <c r="A185" s="1"/>
      <c r="B185" s="1"/>
      <c r="E185" s="28"/>
      <c r="F185" s="39"/>
      <c r="G185" s="39"/>
      <c r="H185" s="39"/>
      <c r="I185" s="28"/>
      <c r="J185" s="39"/>
      <c r="K185" s="28"/>
      <c r="L185" s="39"/>
      <c r="M185" s="39"/>
      <c r="N185" s="39"/>
    </row>
    <row r="186" spans="1:14" x14ac:dyDescent="0.3">
      <c r="A186" s="1"/>
      <c r="B186" s="1"/>
      <c r="E186" s="28"/>
      <c r="F186" s="39"/>
      <c r="G186" s="39"/>
      <c r="H186" s="39"/>
      <c r="I186" s="28"/>
      <c r="J186" s="39"/>
      <c r="K186" s="28"/>
      <c r="L186" s="39"/>
      <c r="M186" s="39"/>
      <c r="N186" s="39"/>
    </row>
    <row r="187" spans="1:14" x14ac:dyDescent="0.3">
      <c r="A187" s="1"/>
      <c r="B187" s="1"/>
      <c r="E187" s="28"/>
      <c r="F187" s="39"/>
      <c r="G187" s="39"/>
      <c r="H187" s="39"/>
      <c r="I187" s="28"/>
      <c r="J187" s="39"/>
      <c r="K187" s="28"/>
      <c r="L187" s="39"/>
      <c r="M187" s="39"/>
      <c r="N187" s="39"/>
    </row>
    <row r="188" spans="1:14" x14ac:dyDescent="0.3">
      <c r="A188" s="1"/>
      <c r="B188" s="1"/>
      <c r="E188" s="28"/>
      <c r="F188" s="39"/>
      <c r="G188" s="39"/>
      <c r="H188" s="39"/>
      <c r="I188" s="28"/>
      <c r="J188" s="39"/>
      <c r="K188" s="28"/>
      <c r="L188" s="39"/>
      <c r="M188" s="39"/>
      <c r="N188" s="39"/>
    </row>
    <row r="189" spans="1:14" x14ac:dyDescent="0.3">
      <c r="A189" s="1"/>
      <c r="B189" s="1"/>
      <c r="E189" s="28"/>
      <c r="F189" s="39"/>
      <c r="G189" s="39"/>
      <c r="H189" s="39"/>
      <c r="I189" s="28"/>
      <c r="J189" s="39"/>
      <c r="K189" s="28"/>
      <c r="L189" s="39"/>
      <c r="M189" s="39"/>
      <c r="N189" s="39"/>
    </row>
    <row r="190" spans="1:14" x14ac:dyDescent="0.3">
      <c r="A190" s="1"/>
      <c r="B190" s="1"/>
      <c r="E190" s="28"/>
      <c r="F190" s="39"/>
      <c r="G190" s="39"/>
      <c r="H190" s="39"/>
      <c r="I190" s="28"/>
      <c r="J190" s="39"/>
      <c r="K190" s="28"/>
      <c r="L190" s="39"/>
      <c r="M190" s="39"/>
      <c r="N190" s="39"/>
    </row>
    <row r="191" spans="1:14" x14ac:dyDescent="0.3">
      <c r="A191" s="1"/>
      <c r="B191" s="1"/>
      <c r="E191" s="28"/>
      <c r="F191" s="39"/>
      <c r="G191" s="39"/>
      <c r="H191" s="39"/>
      <c r="I191" s="28"/>
      <c r="J191" s="39"/>
      <c r="K191" s="28"/>
      <c r="L191" s="39"/>
      <c r="M191" s="39"/>
      <c r="N191" s="39"/>
    </row>
    <row r="192" spans="1:14" x14ac:dyDescent="0.3">
      <c r="A192" s="1"/>
      <c r="B192" s="1"/>
      <c r="E192" s="28"/>
      <c r="F192" s="39"/>
      <c r="G192" s="39"/>
      <c r="H192" s="39"/>
      <c r="I192" s="28"/>
      <c r="J192" s="39"/>
      <c r="K192" s="28"/>
      <c r="L192" s="39"/>
      <c r="M192" s="39"/>
      <c r="N192" s="39"/>
    </row>
    <row r="193" spans="1:14" x14ac:dyDescent="0.3">
      <c r="A193" s="1"/>
      <c r="B193" s="1"/>
      <c r="E193" s="28"/>
      <c r="F193" s="39"/>
      <c r="G193" s="39"/>
      <c r="H193" s="39"/>
      <c r="I193" s="28"/>
      <c r="J193" s="39"/>
      <c r="K193" s="28"/>
      <c r="L193" s="39"/>
      <c r="M193" s="39"/>
      <c r="N193" s="39"/>
    </row>
    <row r="194" spans="1:14" x14ac:dyDescent="0.3">
      <c r="A194" s="1"/>
      <c r="B194" s="1"/>
      <c r="E194" s="28"/>
      <c r="F194" s="39"/>
      <c r="G194" s="39"/>
      <c r="H194" s="39"/>
      <c r="I194" s="28"/>
      <c r="J194" s="39"/>
      <c r="K194" s="28"/>
      <c r="L194" s="39"/>
      <c r="M194" s="39"/>
      <c r="N194" s="39"/>
    </row>
    <row r="195" spans="1:14" x14ac:dyDescent="0.3">
      <c r="A195" s="1"/>
      <c r="B195" s="1"/>
      <c r="E195" s="28"/>
      <c r="F195" s="39"/>
      <c r="G195" s="39"/>
      <c r="H195" s="39"/>
      <c r="I195" s="28"/>
      <c r="J195" s="39"/>
      <c r="K195" s="28"/>
      <c r="L195" s="39"/>
      <c r="M195" s="39"/>
      <c r="N195" s="39"/>
    </row>
    <row r="196" spans="1:14" x14ac:dyDescent="0.3">
      <c r="A196" s="1"/>
      <c r="B196" s="1"/>
      <c r="E196" s="28"/>
      <c r="F196" s="39"/>
      <c r="G196" s="39"/>
      <c r="H196" s="39"/>
      <c r="I196" s="28"/>
      <c r="J196" s="39"/>
      <c r="K196" s="28"/>
      <c r="L196" s="39"/>
      <c r="M196" s="39"/>
      <c r="N196" s="39"/>
    </row>
    <row r="197" spans="1:14" x14ac:dyDescent="0.3">
      <c r="A197" s="1"/>
      <c r="B197" s="1"/>
      <c r="E197" s="28"/>
      <c r="F197" s="39"/>
      <c r="G197" s="39"/>
      <c r="H197" s="39"/>
      <c r="I197" s="28"/>
      <c r="J197" s="39"/>
      <c r="K197" s="28"/>
      <c r="L197" s="39"/>
      <c r="M197" s="39"/>
      <c r="N197" s="39"/>
    </row>
    <row r="198" spans="1:14" x14ac:dyDescent="0.3">
      <c r="A198" s="1"/>
      <c r="B198" s="1"/>
      <c r="E198" s="28"/>
      <c r="F198" s="39"/>
      <c r="G198" s="39"/>
      <c r="H198" s="39"/>
      <c r="I198" s="28"/>
      <c r="J198" s="39"/>
      <c r="K198" s="28"/>
      <c r="L198" s="39"/>
      <c r="M198" s="39"/>
      <c r="N198" s="39"/>
    </row>
    <row r="199" spans="1:14" x14ac:dyDescent="0.3">
      <c r="A199" s="1"/>
      <c r="B199" s="1"/>
      <c r="E199" s="28"/>
      <c r="F199" s="39"/>
      <c r="G199" s="39"/>
      <c r="H199" s="39"/>
      <c r="I199" s="28"/>
      <c r="J199" s="39"/>
      <c r="K199" s="28"/>
      <c r="L199" s="39"/>
      <c r="M199" s="39"/>
      <c r="N199" s="39"/>
    </row>
    <row r="200" spans="1:14" x14ac:dyDescent="0.3">
      <c r="A200" s="1"/>
      <c r="B200" s="1"/>
      <c r="E200" s="28"/>
      <c r="F200" s="39"/>
      <c r="G200" s="39"/>
      <c r="H200" s="39"/>
      <c r="I200" s="28"/>
      <c r="J200" s="39"/>
      <c r="K200" s="28"/>
      <c r="L200" s="39"/>
      <c r="M200" s="39"/>
      <c r="N200" s="39"/>
    </row>
    <row r="201" spans="1:14" x14ac:dyDescent="0.3">
      <c r="A201" s="1"/>
      <c r="B201" s="1"/>
      <c r="E201" s="28"/>
      <c r="F201" s="39"/>
      <c r="G201" s="39"/>
      <c r="H201" s="39"/>
      <c r="I201" s="28"/>
      <c r="J201" s="39"/>
      <c r="K201" s="28"/>
      <c r="L201" s="39"/>
      <c r="M201" s="39"/>
      <c r="N201" s="39"/>
    </row>
    <row r="202" spans="1:14" x14ac:dyDescent="0.3">
      <c r="A202" s="1"/>
      <c r="B202" s="1"/>
      <c r="E202" s="28"/>
      <c r="F202" s="39"/>
      <c r="G202" s="39"/>
      <c r="H202" s="39"/>
      <c r="I202" s="28"/>
      <c r="J202" s="39"/>
      <c r="K202" s="28"/>
      <c r="L202" s="39"/>
      <c r="M202" s="39"/>
      <c r="N202" s="39"/>
    </row>
    <row r="203" spans="1:14" x14ac:dyDescent="0.3">
      <c r="A203" s="1"/>
      <c r="B203" s="1"/>
      <c r="E203" s="28"/>
      <c r="F203" s="39"/>
      <c r="G203" s="39"/>
      <c r="H203" s="39"/>
      <c r="I203" s="28"/>
      <c r="J203" s="39"/>
      <c r="K203" s="28"/>
      <c r="L203" s="39"/>
      <c r="M203" s="39"/>
      <c r="N203" s="39"/>
    </row>
    <row r="204" spans="1:14" x14ac:dyDescent="0.3">
      <c r="A204" s="1"/>
      <c r="B204" s="1"/>
      <c r="E204" s="28"/>
      <c r="F204" s="39"/>
      <c r="G204" s="39"/>
      <c r="H204" s="39"/>
      <c r="I204" s="28"/>
      <c r="J204" s="39"/>
      <c r="K204" s="28"/>
      <c r="L204" s="39"/>
      <c r="M204" s="39"/>
      <c r="N204" s="39"/>
    </row>
    <row r="205" spans="1:14" x14ac:dyDescent="0.3">
      <c r="A205" s="1"/>
      <c r="B205" s="1"/>
      <c r="E205" s="28"/>
      <c r="F205" s="39"/>
      <c r="G205" s="39"/>
      <c r="H205" s="39"/>
      <c r="I205" s="28"/>
      <c r="J205" s="39"/>
      <c r="K205" s="28"/>
      <c r="L205" s="39"/>
      <c r="M205" s="39"/>
      <c r="N205" s="39"/>
    </row>
    <row r="206" spans="1:14" x14ac:dyDescent="0.3">
      <c r="A206" s="1"/>
      <c r="B206" s="1"/>
      <c r="E206" s="28"/>
      <c r="F206" s="39"/>
      <c r="G206" s="39"/>
      <c r="H206" s="39"/>
      <c r="I206" s="28"/>
      <c r="J206" s="39"/>
      <c r="K206" s="28"/>
      <c r="L206" s="39"/>
      <c r="M206" s="39"/>
      <c r="N206" s="39"/>
    </row>
    <row r="207" spans="1:14" x14ac:dyDescent="0.3">
      <c r="A207" s="1"/>
      <c r="B207" s="1"/>
      <c r="E207" s="28"/>
      <c r="F207" s="39"/>
      <c r="G207" s="39"/>
      <c r="H207" s="39"/>
      <c r="I207" s="28"/>
      <c r="J207" s="39"/>
      <c r="K207" s="28"/>
      <c r="L207" s="39"/>
      <c r="M207" s="39"/>
      <c r="N207" s="39"/>
    </row>
    <row r="208" spans="1:14" x14ac:dyDescent="0.3">
      <c r="A208" s="1"/>
      <c r="B208" s="1"/>
      <c r="E208" s="28"/>
      <c r="F208" s="39"/>
      <c r="G208" s="39"/>
      <c r="H208" s="39"/>
      <c r="I208" s="28"/>
      <c r="J208" s="39"/>
      <c r="K208" s="28"/>
      <c r="L208" s="39"/>
      <c r="M208" s="39"/>
      <c r="N208" s="39"/>
    </row>
    <row r="209" spans="1:14" x14ac:dyDescent="0.3">
      <c r="A209" s="1"/>
      <c r="B209" s="1"/>
      <c r="E209" s="28"/>
      <c r="F209" s="39"/>
      <c r="G209" s="39"/>
      <c r="H209" s="39"/>
      <c r="I209" s="28"/>
      <c r="J209" s="39"/>
      <c r="K209" s="28"/>
      <c r="L209" s="39"/>
      <c r="M209" s="39"/>
      <c r="N209" s="39"/>
    </row>
    <row r="210" spans="1:14" x14ac:dyDescent="0.3">
      <c r="A210" s="1"/>
      <c r="B210" s="1"/>
      <c r="E210" s="28"/>
      <c r="F210" s="39"/>
      <c r="G210" s="39"/>
      <c r="H210" s="39"/>
      <c r="I210" s="28"/>
      <c r="J210" s="39"/>
      <c r="K210" s="28"/>
      <c r="L210" s="39"/>
      <c r="M210" s="39"/>
      <c r="N210" s="39"/>
    </row>
    <row r="211" spans="1:14" x14ac:dyDescent="0.3">
      <c r="A211" s="1"/>
      <c r="B211" s="1"/>
      <c r="E211" s="28"/>
      <c r="F211" s="39"/>
      <c r="G211" s="39"/>
      <c r="H211" s="39"/>
      <c r="I211" s="28"/>
      <c r="J211" s="39"/>
      <c r="K211" s="28"/>
      <c r="L211" s="39"/>
      <c r="M211" s="39"/>
      <c r="N211" s="39"/>
    </row>
    <row r="212" spans="1:14" x14ac:dyDescent="0.3">
      <c r="A212" s="1"/>
      <c r="B212" s="1"/>
      <c r="E212" s="28"/>
      <c r="F212" s="39"/>
      <c r="G212" s="39"/>
      <c r="H212" s="39"/>
      <c r="I212" s="28"/>
      <c r="J212" s="39"/>
      <c r="K212" s="28"/>
      <c r="L212" s="39"/>
      <c r="M212" s="39"/>
      <c r="N212" s="39"/>
    </row>
    <row r="213" spans="1:14" x14ac:dyDescent="0.3">
      <c r="A213" s="1"/>
      <c r="B213" s="1"/>
      <c r="E213" s="28"/>
      <c r="F213" s="39"/>
      <c r="G213" s="39"/>
      <c r="H213" s="39"/>
      <c r="I213" s="28"/>
      <c r="J213" s="39"/>
      <c r="K213" s="28"/>
      <c r="L213" s="39"/>
      <c r="M213" s="39"/>
      <c r="N213" s="39"/>
    </row>
    <row r="214" spans="1:14" x14ac:dyDescent="0.3">
      <c r="A214" s="1"/>
      <c r="B214" s="1"/>
      <c r="E214" s="28"/>
      <c r="F214" s="39"/>
      <c r="G214" s="39"/>
      <c r="H214" s="39"/>
      <c r="I214" s="28"/>
      <c r="J214" s="39"/>
      <c r="K214" s="28"/>
      <c r="L214" s="39"/>
      <c r="M214" s="39"/>
      <c r="N214" s="39"/>
    </row>
    <row r="215" spans="1:14" x14ac:dyDescent="0.3">
      <c r="A215" s="1"/>
      <c r="B215" s="1"/>
      <c r="E215" s="28"/>
      <c r="F215" s="39"/>
      <c r="G215" s="39"/>
      <c r="H215" s="39"/>
      <c r="I215" s="28"/>
      <c r="J215" s="39"/>
      <c r="K215" s="28"/>
      <c r="L215" s="39"/>
      <c r="M215" s="39"/>
      <c r="N215" s="39"/>
    </row>
    <row r="216" spans="1:14" x14ac:dyDescent="0.3">
      <c r="A216" s="1"/>
      <c r="B216" s="1"/>
      <c r="E216" s="28"/>
      <c r="F216" s="39"/>
      <c r="G216" s="39"/>
      <c r="H216" s="39"/>
      <c r="I216" s="28"/>
      <c r="J216" s="39"/>
      <c r="K216" s="28"/>
      <c r="L216" s="39"/>
      <c r="M216" s="39"/>
      <c r="N216" s="39"/>
    </row>
    <row r="217" spans="1:14" x14ac:dyDescent="0.3">
      <c r="A217" s="1"/>
      <c r="B217" s="1"/>
      <c r="E217" s="28"/>
      <c r="F217" s="39"/>
      <c r="G217" s="39"/>
      <c r="H217" s="39"/>
      <c r="I217" s="28"/>
      <c r="J217" s="39"/>
      <c r="K217" s="28"/>
      <c r="L217" s="39"/>
      <c r="M217" s="39"/>
      <c r="N217" s="39"/>
    </row>
    <row r="218" spans="1:14" x14ac:dyDescent="0.3">
      <c r="A218" s="1"/>
      <c r="B218" s="1"/>
      <c r="E218" s="28"/>
      <c r="F218" s="39"/>
      <c r="G218" s="39"/>
      <c r="H218" s="39"/>
      <c r="I218" s="28"/>
      <c r="J218" s="39"/>
      <c r="K218" s="28"/>
      <c r="L218" s="39"/>
      <c r="M218" s="39"/>
      <c r="N218" s="39"/>
    </row>
    <row r="219" spans="1:14" x14ac:dyDescent="0.3">
      <c r="A219" s="1"/>
      <c r="B219" s="1"/>
      <c r="E219" s="28"/>
      <c r="F219" s="39"/>
      <c r="G219" s="39"/>
      <c r="H219" s="39"/>
      <c r="I219" s="28"/>
      <c r="J219" s="39"/>
      <c r="K219" s="28"/>
      <c r="L219" s="39"/>
      <c r="M219" s="39"/>
      <c r="N219" s="39"/>
    </row>
    <row r="220" spans="1:14" x14ac:dyDescent="0.3">
      <c r="A220" s="1"/>
      <c r="B220" s="1"/>
      <c r="E220" s="28"/>
      <c r="F220" s="39"/>
      <c r="G220" s="39"/>
      <c r="H220" s="39"/>
      <c r="I220" s="28"/>
      <c r="J220" s="39"/>
      <c r="K220" s="28"/>
      <c r="L220" s="39"/>
      <c r="M220" s="39"/>
      <c r="N220" s="39"/>
    </row>
    <row r="221" spans="1:14" x14ac:dyDescent="0.3">
      <c r="A221" s="1"/>
      <c r="B221" s="1"/>
      <c r="E221" s="28"/>
      <c r="F221" s="39"/>
      <c r="G221" s="39"/>
      <c r="H221" s="39"/>
      <c r="I221" s="28"/>
      <c r="J221" s="39"/>
      <c r="K221" s="28"/>
      <c r="L221" s="39"/>
      <c r="M221" s="39"/>
      <c r="N221" s="39"/>
    </row>
    <row r="222" spans="1:14" x14ac:dyDescent="0.3">
      <c r="A222" s="1"/>
      <c r="B222" s="1"/>
      <c r="E222" s="28"/>
      <c r="F222" s="39"/>
      <c r="G222" s="39"/>
      <c r="H222" s="39"/>
      <c r="I222" s="28"/>
      <c r="J222" s="39"/>
      <c r="K222" s="28"/>
      <c r="L222" s="39"/>
      <c r="M222" s="39"/>
      <c r="N222" s="39"/>
    </row>
  </sheetData>
  <mergeCells count="1">
    <mergeCell ref="B61:C6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8"/>
  <sheetViews>
    <sheetView workbookViewId="0">
      <selection activeCell="F14" sqref="F13:F14"/>
    </sheetView>
  </sheetViews>
  <sheetFormatPr defaultRowHeight="15" x14ac:dyDescent="0.25"/>
  <cols>
    <col min="1" max="1" width="9.140625" style="148"/>
    <col min="2" max="2" width="44.5703125" customWidth="1"/>
    <col min="3" max="3" width="14.140625" customWidth="1"/>
  </cols>
  <sheetData>
    <row r="1" spans="1:3" ht="21" x14ac:dyDescent="0.35">
      <c r="B1" s="147" t="s">
        <v>110</v>
      </c>
    </row>
    <row r="2" spans="1:3" x14ac:dyDescent="0.25">
      <c r="A2" s="139" t="s">
        <v>69</v>
      </c>
      <c r="B2" s="139" t="s">
        <v>70</v>
      </c>
      <c r="C2" s="139" t="s">
        <v>71</v>
      </c>
    </row>
    <row r="3" spans="1:3" x14ac:dyDescent="0.25">
      <c r="A3" s="140">
        <v>1</v>
      </c>
      <c r="B3" s="141" t="s">
        <v>72</v>
      </c>
      <c r="C3" s="150">
        <v>240000</v>
      </c>
    </row>
    <row r="4" spans="1:3" x14ac:dyDescent="0.25">
      <c r="A4" s="140" t="s">
        <v>73</v>
      </c>
      <c r="B4" s="142" t="s">
        <v>74</v>
      </c>
      <c r="C4" s="142"/>
    </row>
    <row r="5" spans="1:3" x14ac:dyDescent="0.25">
      <c r="A5" s="140" t="s">
        <v>75</v>
      </c>
      <c r="B5" s="142" t="s">
        <v>76</v>
      </c>
      <c r="C5" s="142"/>
    </row>
    <row r="6" spans="1:3" x14ac:dyDescent="0.25">
      <c r="A6" s="140" t="s">
        <v>77</v>
      </c>
      <c r="B6" s="142" t="s">
        <v>78</v>
      </c>
      <c r="C6" s="142"/>
    </row>
    <row r="7" spans="1:3" x14ac:dyDescent="0.25">
      <c r="A7" s="140" t="s">
        <v>66</v>
      </c>
      <c r="B7" s="142" t="s">
        <v>79</v>
      </c>
      <c r="C7" s="142"/>
    </row>
    <row r="8" spans="1:3" x14ac:dyDescent="0.25">
      <c r="A8" s="140">
        <v>2</v>
      </c>
      <c r="B8" s="141" t="s">
        <v>80</v>
      </c>
      <c r="C8" s="150">
        <v>1000000</v>
      </c>
    </row>
    <row r="9" spans="1:3" x14ac:dyDescent="0.25">
      <c r="A9" s="140" t="s">
        <v>73</v>
      </c>
      <c r="B9" s="142" t="s">
        <v>81</v>
      </c>
      <c r="C9" s="142"/>
    </row>
    <row r="10" spans="1:3" x14ac:dyDescent="0.25">
      <c r="A10" s="140" t="s">
        <v>75</v>
      </c>
      <c r="B10" s="142" t="s">
        <v>82</v>
      </c>
      <c r="C10" s="142"/>
    </row>
    <row r="11" spans="1:3" x14ac:dyDescent="0.25">
      <c r="A11" s="140" t="s">
        <v>77</v>
      </c>
      <c r="B11" s="142" t="s">
        <v>83</v>
      </c>
      <c r="C11" s="142"/>
    </row>
    <row r="12" spans="1:3" x14ac:dyDescent="0.25">
      <c r="A12" s="140" t="s">
        <v>66</v>
      </c>
      <c r="B12" s="142" t="s">
        <v>84</v>
      </c>
      <c r="C12" s="142"/>
    </row>
    <row r="13" spans="1:3" x14ac:dyDescent="0.25">
      <c r="A13" s="140" t="s">
        <v>85</v>
      </c>
      <c r="B13" s="142" t="s">
        <v>86</v>
      </c>
      <c r="C13" s="142"/>
    </row>
    <row r="14" spans="1:3" x14ac:dyDescent="0.25">
      <c r="A14" s="140">
        <v>3</v>
      </c>
      <c r="B14" s="141" t="s">
        <v>87</v>
      </c>
      <c r="C14" s="150">
        <v>500000</v>
      </c>
    </row>
    <row r="15" spans="1:3" x14ac:dyDescent="0.25">
      <c r="A15" s="140" t="s">
        <v>73</v>
      </c>
      <c r="B15" s="142" t="s">
        <v>88</v>
      </c>
      <c r="C15" s="142"/>
    </row>
    <row r="16" spans="1:3" x14ac:dyDescent="0.25">
      <c r="A16" s="140" t="s">
        <v>75</v>
      </c>
      <c r="B16" s="142" t="s">
        <v>89</v>
      </c>
      <c r="C16" s="142"/>
    </row>
    <row r="17" spans="1:3" x14ac:dyDescent="0.25">
      <c r="A17" s="140" t="s">
        <v>77</v>
      </c>
      <c r="B17" s="142" t="s">
        <v>90</v>
      </c>
      <c r="C17" s="142"/>
    </row>
    <row r="18" spans="1:3" x14ac:dyDescent="0.25">
      <c r="A18" s="140" t="s">
        <v>66</v>
      </c>
      <c r="B18" s="142" t="s">
        <v>91</v>
      </c>
      <c r="C18" s="142"/>
    </row>
    <row r="19" spans="1:3" x14ac:dyDescent="0.25">
      <c r="A19" s="140" t="s">
        <v>85</v>
      </c>
      <c r="B19" s="142" t="s">
        <v>92</v>
      </c>
      <c r="C19" s="142"/>
    </row>
    <row r="20" spans="1:3" x14ac:dyDescent="0.25">
      <c r="A20" s="140">
        <v>4</v>
      </c>
      <c r="B20" s="141" t="s">
        <v>93</v>
      </c>
      <c r="C20" s="150">
        <v>480000</v>
      </c>
    </row>
    <row r="21" spans="1:3" x14ac:dyDescent="0.25">
      <c r="A21" s="140" t="s">
        <v>73</v>
      </c>
      <c r="B21" s="142" t="s">
        <v>86</v>
      </c>
      <c r="C21" s="142"/>
    </row>
    <row r="22" spans="1:3" x14ac:dyDescent="0.25">
      <c r="A22" s="140" t="s">
        <v>75</v>
      </c>
      <c r="B22" s="142" t="s">
        <v>94</v>
      </c>
      <c r="C22" s="142"/>
    </row>
    <row r="23" spans="1:3" x14ac:dyDescent="0.25">
      <c r="A23" s="140" t="s">
        <v>77</v>
      </c>
      <c r="B23" s="142" t="s">
        <v>84</v>
      </c>
      <c r="C23" s="142"/>
    </row>
    <row r="24" spans="1:3" x14ac:dyDescent="0.25">
      <c r="A24" s="140">
        <v>5</v>
      </c>
      <c r="B24" s="141" t="s">
        <v>95</v>
      </c>
      <c r="C24" s="150">
        <v>180000</v>
      </c>
    </row>
    <row r="25" spans="1:3" x14ac:dyDescent="0.25">
      <c r="A25" s="140">
        <v>6</v>
      </c>
      <c r="B25" s="141" t="s">
        <v>96</v>
      </c>
      <c r="C25" s="150">
        <v>480000</v>
      </c>
    </row>
    <row r="26" spans="1:3" x14ac:dyDescent="0.25">
      <c r="A26" s="140">
        <v>7</v>
      </c>
      <c r="B26" s="141" t="s">
        <v>97</v>
      </c>
      <c r="C26" s="150">
        <v>50000</v>
      </c>
    </row>
    <row r="27" spans="1:3" x14ac:dyDescent="0.25">
      <c r="A27" s="140">
        <v>8</v>
      </c>
      <c r="B27" s="141" t="s">
        <v>98</v>
      </c>
      <c r="C27" s="150">
        <v>600000</v>
      </c>
    </row>
    <row r="28" spans="1:3" x14ac:dyDescent="0.25">
      <c r="A28" s="140"/>
      <c r="B28" s="143" t="s">
        <v>63</v>
      </c>
      <c r="C28" s="151">
        <f>SUM(C3:C27)</f>
        <v>3530000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"/>
  <sheetViews>
    <sheetView workbookViewId="0">
      <selection activeCell="B1" sqref="B1"/>
    </sheetView>
  </sheetViews>
  <sheetFormatPr defaultRowHeight="15" x14ac:dyDescent="0.25"/>
  <cols>
    <col min="2" max="2" width="44.5703125" customWidth="1"/>
    <col min="3" max="3" width="10.42578125" customWidth="1"/>
  </cols>
  <sheetData>
    <row r="1" spans="1:3" ht="21" x14ac:dyDescent="0.35">
      <c r="B1" s="146" t="s">
        <v>109</v>
      </c>
    </row>
    <row r="2" spans="1:3" x14ac:dyDescent="0.25">
      <c r="A2" s="139" t="s">
        <v>69</v>
      </c>
      <c r="B2" s="139" t="s">
        <v>70</v>
      </c>
      <c r="C2" s="139" t="s">
        <v>71</v>
      </c>
    </row>
    <row r="3" spans="1:3" x14ac:dyDescent="0.25">
      <c r="A3" s="140">
        <v>1</v>
      </c>
      <c r="B3" s="144" t="s">
        <v>104</v>
      </c>
      <c r="C3" s="142"/>
    </row>
    <row r="4" spans="1:3" x14ac:dyDescent="0.25">
      <c r="A4" s="140">
        <v>2</v>
      </c>
      <c r="B4" s="145" t="s">
        <v>99</v>
      </c>
      <c r="C4" s="142"/>
    </row>
    <row r="5" spans="1:3" x14ac:dyDescent="0.25">
      <c r="A5" s="142">
        <v>3</v>
      </c>
      <c r="B5" s="142" t="s">
        <v>100</v>
      </c>
      <c r="C5" s="142"/>
    </row>
    <row r="6" spans="1:3" x14ac:dyDescent="0.25">
      <c r="A6" s="142">
        <v>4</v>
      </c>
      <c r="B6" s="142" t="s">
        <v>101</v>
      </c>
      <c r="C6" s="142"/>
    </row>
    <row r="7" spans="1:3" x14ac:dyDescent="0.25">
      <c r="A7" s="142">
        <v>5</v>
      </c>
      <c r="B7" s="142" t="s">
        <v>102</v>
      </c>
      <c r="C7" s="142"/>
    </row>
    <row r="8" spans="1:3" x14ac:dyDescent="0.25">
      <c r="A8" s="142">
        <v>6</v>
      </c>
      <c r="B8" s="144" t="s">
        <v>103</v>
      </c>
      <c r="C8" s="142"/>
    </row>
    <row r="9" spans="1:3" x14ac:dyDescent="0.25">
      <c r="A9" s="142">
        <v>7</v>
      </c>
      <c r="B9" s="142" t="s">
        <v>105</v>
      </c>
      <c r="C9" s="142"/>
    </row>
    <row r="10" spans="1:3" x14ac:dyDescent="0.25">
      <c r="A10" s="142">
        <v>8</v>
      </c>
      <c r="B10" s="145" t="s">
        <v>106</v>
      </c>
      <c r="C10" s="142"/>
    </row>
    <row r="11" spans="1:3" x14ac:dyDescent="0.25">
      <c r="A11" s="142">
        <v>9</v>
      </c>
      <c r="B11" s="142" t="s">
        <v>107</v>
      </c>
      <c r="C11" s="142"/>
    </row>
    <row r="12" spans="1:3" x14ac:dyDescent="0.25">
      <c r="A12" s="142">
        <v>10</v>
      </c>
      <c r="B12" s="142" t="s">
        <v>108</v>
      </c>
      <c r="C12" s="142"/>
    </row>
    <row r="13" spans="1:3" x14ac:dyDescent="0.25">
      <c r="A13" s="142"/>
      <c r="B13" s="142"/>
      <c r="C13" s="142"/>
    </row>
    <row r="14" spans="1:3" x14ac:dyDescent="0.25">
      <c r="A14" s="142"/>
      <c r="B14" s="142"/>
      <c r="C14" s="142"/>
    </row>
    <row r="15" spans="1:3" x14ac:dyDescent="0.25">
      <c r="A15" s="142"/>
      <c r="B15" s="142"/>
      <c r="C15" s="142"/>
    </row>
    <row r="16" spans="1:3" x14ac:dyDescent="0.25">
      <c r="A16" s="142"/>
      <c r="B16" s="142"/>
      <c r="C16" s="142"/>
    </row>
    <row r="17" spans="1:3" x14ac:dyDescent="0.25">
      <c r="A17" s="142"/>
      <c r="B17" s="142"/>
      <c r="C17" s="142"/>
    </row>
    <row r="18" spans="1:3" x14ac:dyDescent="0.25">
      <c r="A18" s="142"/>
      <c r="B18" s="142"/>
      <c r="C18" s="142"/>
    </row>
    <row r="19" spans="1:3" x14ac:dyDescent="0.25">
      <c r="A19" s="142"/>
      <c r="B19" s="142"/>
      <c r="C19" s="142"/>
    </row>
    <row r="20" spans="1:3" x14ac:dyDescent="0.25">
      <c r="A20" s="142"/>
      <c r="B20" s="142"/>
      <c r="C20" s="142"/>
    </row>
    <row r="21" spans="1:3" x14ac:dyDescent="0.25">
      <c r="A21" s="142"/>
      <c r="B21" s="142"/>
      <c r="C21" s="142"/>
    </row>
    <row r="22" spans="1:3" x14ac:dyDescent="0.25">
      <c r="A22" s="142"/>
      <c r="B22" s="142"/>
      <c r="C22" s="142"/>
    </row>
    <row r="23" spans="1:3" x14ac:dyDescent="0.25">
      <c r="A23" s="142"/>
      <c r="B23" s="142"/>
      <c r="C23" s="142"/>
    </row>
    <row r="24" spans="1:3" x14ac:dyDescent="0.25">
      <c r="A24" s="142"/>
      <c r="B24" s="142"/>
      <c r="C24" s="142"/>
    </row>
    <row r="25" spans="1:3" x14ac:dyDescent="0.25">
      <c r="A25" s="142"/>
      <c r="B25" s="142"/>
      <c r="C25" s="142"/>
    </row>
    <row r="26" spans="1:3" x14ac:dyDescent="0.25">
      <c r="A26" s="142"/>
      <c r="B26" s="142"/>
      <c r="C26" s="142"/>
    </row>
    <row r="27" spans="1:3" x14ac:dyDescent="0.25">
      <c r="A27" s="142"/>
      <c r="B27" s="142"/>
      <c r="C27" s="142"/>
    </row>
    <row r="28" spans="1:3" x14ac:dyDescent="0.25">
      <c r="A28" s="142"/>
      <c r="B28" s="143"/>
      <c r="C28" s="14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A8" sqref="A8"/>
    </sheetView>
  </sheetViews>
  <sheetFormatPr defaultRowHeight="15" x14ac:dyDescent="0.25"/>
  <cols>
    <col min="2" max="2" width="30.5703125" customWidth="1"/>
    <col min="3" max="3" width="14.42578125" customWidth="1"/>
  </cols>
  <sheetData>
    <row r="1" spans="1:3" x14ac:dyDescent="0.25">
      <c r="A1" s="149" t="s">
        <v>111</v>
      </c>
    </row>
    <row r="3" spans="1:3" x14ac:dyDescent="0.25">
      <c r="A3" s="143" t="s">
        <v>69</v>
      </c>
      <c r="B3" s="143" t="s">
        <v>70</v>
      </c>
      <c r="C3" s="143" t="s">
        <v>71</v>
      </c>
    </row>
    <row r="4" spans="1:3" x14ac:dyDescent="0.25">
      <c r="A4" s="140">
        <v>1</v>
      </c>
      <c r="B4" s="142" t="s">
        <v>112</v>
      </c>
      <c r="C4" s="142"/>
    </row>
    <row r="5" spans="1:3" x14ac:dyDescent="0.25">
      <c r="A5" s="140">
        <v>2</v>
      </c>
      <c r="B5" s="142" t="s">
        <v>113</v>
      </c>
      <c r="C5" s="142"/>
    </row>
    <row r="6" spans="1:3" x14ac:dyDescent="0.25">
      <c r="A6" s="140">
        <v>3</v>
      </c>
      <c r="B6" s="142" t="s">
        <v>114</v>
      </c>
      <c r="C6" s="142"/>
    </row>
    <row r="7" spans="1:3" x14ac:dyDescent="0.25">
      <c r="A7" s="140">
        <v>4</v>
      </c>
      <c r="B7" s="142" t="s">
        <v>115</v>
      </c>
      <c r="C7" s="142"/>
    </row>
    <row r="8" spans="1:3" x14ac:dyDescent="0.25">
      <c r="A8" s="140"/>
      <c r="B8" s="142"/>
      <c r="C8" s="1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Plot - Kamabare</vt:lpstr>
      <vt:lpstr>Kothari - Lease plot</vt:lpstr>
      <vt:lpstr>Kothari - Palgahr1</vt:lpstr>
      <vt:lpstr>P&amp;M - Kambare</vt:lpstr>
      <vt:lpstr>P&amp;M - Kothari</vt:lpstr>
      <vt:lpstr>PM - Kothari - Metal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2023-12-12T05:45:52Z</dcterms:modified>
</cp:coreProperties>
</file>