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J15" i="5" l="1"/>
  <c r="H13" i="5"/>
  <c r="H19" i="5"/>
  <c r="G19" i="5"/>
  <c r="G17" i="5"/>
  <c r="G16" i="5"/>
  <c r="C6" i="5"/>
  <c r="B22" i="5"/>
  <c r="B21" i="5"/>
  <c r="B20" i="5"/>
  <c r="B18" i="5"/>
  <c r="B15" i="5"/>
  <c r="B23" i="5"/>
  <c r="B7" i="5"/>
  <c r="B13" i="5"/>
  <c r="B12" i="5"/>
  <c r="B8" i="5"/>
  <c r="H9" i="5"/>
  <c r="I4" i="5" l="1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H6" i="1" l="1"/>
  <c r="H7" i="1" s="1"/>
  <c r="J41" i="1" l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<sst xmlns="http://schemas.openxmlformats.org/spreadsheetml/2006/main" count="70" uniqueCount="50">
  <si>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</si>
  <si>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</si>
  <si>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</si>
  <si>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</si>
  <si>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</si>
  <si>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</si>
  <si>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</si>
  <si>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</si>
  <si>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</si>
  <si>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</si>
  <si>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</si>
  <si>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</si>
  <si>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</si>
  <si>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</si>
  <si>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</si>
  <si>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</si>
  <si>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</si>
  <si>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</si>
  <si>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</si>
  <si>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</si>
  <si>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</si>
  <si>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</si>
  <si>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</si>
  <si>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</si>
  <si>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</si>
  <si>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</si>
  <si>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</si>
  <si>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</si>
  <si>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</si>
  <si>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</si>
  <si>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</si>
  <si>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</si>
  <si>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</si>
  <si>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</si>
  <si>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</si>
  <si>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</si>
  <si>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</si>
  <si>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</si>
  <si>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</si>
  <si>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</si>
  <si>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</si>
  <si>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</si>
  <si>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</si>
  <si>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</si>
  <si>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</si>
  <si>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</si>
  <si>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</si>
  <si>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</si>
  <si>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RR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</si>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</sst>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9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169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3"/>
  <sheetViews>
    <sheetView tabSelected="1" workbookViewId="0">
      <selection activeCell="K18" sqref="K18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7" max="7" width="10" bestFit="1" customWidth="1"/>
    <col min="8" max="8" width="11" bestFit="1" customWidth="1"/>
    <col min="10" max="10" width="12.5703125" bestFit="1" customWidth="1"/>
  </cols>
  <sheetData>
    <row r="2" spans="1:10" x14ac:dyDescent="0.25">
      <c r="A2" s="17"/>
      <c r="B2" s="17"/>
    </row>
    <row r="3" spans="1:10" x14ac:dyDescent="0.25">
      <c r="A3" s="17" t="s">
        <v>34</v>
      </c>
      <c r="B3" s="17"/>
    </row>
    <row r="4" spans="1:10" x14ac:dyDescent="0.25">
      <c r="A4" s="17" t="s">
        <v>20</v>
      </c>
      <c r="B4" s="17">
        <v>2023</v>
      </c>
      <c r="G4">
        <v>2004</v>
      </c>
      <c r="H4">
        <v>2023</v>
      </c>
      <c r="I4">
        <f>H4-G4</f>
        <v>19</v>
      </c>
    </row>
    <row r="5" spans="1:10" x14ac:dyDescent="0.25">
      <c r="A5" s="17" t="s">
        <v>21</v>
      </c>
      <c r="B5" s="17">
        <v>2004</v>
      </c>
    </row>
    <row r="6" spans="1:10" x14ac:dyDescent="0.25">
      <c r="A6" s="17" t="s">
        <v>22</v>
      </c>
      <c r="B6" s="17">
        <f>B4-B5</f>
        <v>19</v>
      </c>
      <c r="C6">
        <f>100-B6</f>
        <v>81</v>
      </c>
    </row>
    <row r="7" spans="1:10" x14ac:dyDescent="0.25">
      <c r="A7" s="17"/>
      <c r="B7" s="17">
        <f>60-B6</f>
        <v>41</v>
      </c>
    </row>
    <row r="8" spans="1:10" x14ac:dyDescent="0.25">
      <c r="A8" s="17" t="s">
        <v>23</v>
      </c>
      <c r="B8" s="46">
        <f>210*2600</f>
        <v>546000</v>
      </c>
    </row>
    <row r="9" spans="1:10" x14ac:dyDescent="0.25">
      <c r="A9" s="17" t="s">
        <v>24</v>
      </c>
      <c r="B9" s="17"/>
      <c r="F9" t="s">
        <v>47</v>
      </c>
      <c r="G9">
        <v>19.510000000000002</v>
      </c>
      <c r="H9">
        <f>G9*10.764</f>
        <v>210.00564</v>
      </c>
      <c r="I9">
        <v>210</v>
      </c>
    </row>
    <row r="10" spans="1:10" x14ac:dyDescent="0.25">
      <c r="A10" s="17"/>
      <c r="B10" s="17"/>
    </row>
    <row r="11" spans="1:10" x14ac:dyDescent="0.25">
      <c r="A11" s="17" t="s">
        <v>25</v>
      </c>
      <c r="B11" s="17">
        <f>100-10</f>
        <v>90</v>
      </c>
    </row>
    <row r="12" spans="1:10" x14ac:dyDescent="0.25">
      <c r="A12" s="17" t="s">
        <v>26</v>
      </c>
      <c r="B12" s="17">
        <f>B11*B6/60</f>
        <v>28.5</v>
      </c>
    </row>
    <row r="13" spans="1:10" x14ac:dyDescent="0.25">
      <c r="A13" s="17"/>
      <c r="B13" s="47">
        <f>B12%</f>
        <v>0.28499999999999998</v>
      </c>
      <c r="F13" t="s">
        <v>48</v>
      </c>
      <c r="G13" s="1">
        <v>76100</v>
      </c>
      <c r="H13" s="49">
        <f>G13/10.764</f>
        <v>7069.8625046451134</v>
      </c>
      <c r="J13" s="1">
        <v>210</v>
      </c>
    </row>
    <row r="14" spans="1:10" x14ac:dyDescent="0.25">
      <c r="A14" s="17"/>
      <c r="B14" s="17"/>
      <c r="F14" t="s">
        <v>49</v>
      </c>
      <c r="G14" s="1">
        <v>14200</v>
      </c>
      <c r="H14" s="49"/>
      <c r="J14" s="1">
        <v>5977</v>
      </c>
    </row>
    <row r="15" spans="1:10" x14ac:dyDescent="0.25">
      <c r="A15" s="17" t="s">
        <v>27</v>
      </c>
      <c r="B15" s="46">
        <f>ROUND((B8*B13),0)</f>
        <v>155610</v>
      </c>
      <c r="G15" s="1"/>
      <c r="H15" s="49"/>
      <c r="J15" s="1">
        <f>J14*J13</f>
        <v>1255170</v>
      </c>
    </row>
    <row r="16" spans="1:10" x14ac:dyDescent="0.25">
      <c r="A16" s="17" t="s">
        <v>15</v>
      </c>
      <c r="B16" s="46">
        <v>210</v>
      </c>
      <c r="G16" s="1">
        <f>G13-G14</f>
        <v>61900</v>
      </c>
      <c r="H16" s="49"/>
    </row>
    <row r="17" spans="1:9" x14ac:dyDescent="0.25">
      <c r="A17" s="17" t="s">
        <v>42</v>
      </c>
      <c r="B17" s="17">
        <v>16500</v>
      </c>
      <c r="G17" s="1">
        <f>G16*81%</f>
        <v>50139</v>
      </c>
      <c r="H17" s="49"/>
    </row>
    <row r="18" spans="1:9" x14ac:dyDescent="0.25">
      <c r="A18" s="17" t="s">
        <v>28</v>
      </c>
      <c r="B18" s="46">
        <f>B17*B16</f>
        <v>3465000</v>
      </c>
      <c r="G18" s="1"/>
      <c r="H18" s="49"/>
    </row>
    <row r="19" spans="1:9" x14ac:dyDescent="0.25">
      <c r="A19" s="17" t="s">
        <v>29</v>
      </c>
      <c r="B19" s="17"/>
      <c r="G19" s="1">
        <f>G17+G14</f>
        <v>64339</v>
      </c>
      <c r="H19" s="49">
        <f>G19/10.764</f>
        <v>5977.2389446302495</v>
      </c>
    </row>
    <row r="20" spans="1:9" x14ac:dyDescent="0.25">
      <c r="A20" s="43" t="s">
        <v>30</v>
      </c>
      <c r="B20" s="48">
        <f>B18-B15</f>
        <v>3309390</v>
      </c>
      <c r="C20" s="5"/>
      <c r="G20" s="1"/>
      <c r="H20" s="1"/>
    </row>
    <row r="21" spans="1:9" x14ac:dyDescent="0.25">
      <c r="A21" s="43" t="s">
        <v>31</v>
      </c>
      <c r="B21" s="48">
        <f>ROUND((B20*90%),0)</f>
        <v>2978451</v>
      </c>
    </row>
    <row r="22" spans="1:9" x14ac:dyDescent="0.25">
      <c r="A22" s="43" t="s">
        <v>32</v>
      </c>
      <c r="B22" s="48">
        <f>ROUND((B20*80%),0)</f>
        <v>2647512</v>
      </c>
    </row>
    <row r="23" spans="1:9" x14ac:dyDescent="0.25">
      <c r="A23" s="43" t="s">
        <v>33</v>
      </c>
      <c r="B23" s="48">
        <f>B20*0.04/12</f>
        <v>11031.300000000001</v>
      </c>
    </row>
    <row r="25" spans="1:9" x14ac:dyDescent="0.25">
      <c r="B25" s="5"/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2023-12-15T06:20:55Z</dcterms:modified>
</cp:coreProperties>
</file>