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DDCAEF39-D137-452F-A086-3AA55698815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6" sheetId="11" r:id="rId2"/>
    <sheet name="Sheet1" sheetId="6" r:id="rId3"/>
    <sheet name="Sheet2" sheetId="7" r:id="rId4"/>
    <sheet name="Sheet3" sheetId="8" r:id="rId5"/>
    <sheet name="Sheet4" sheetId="9" r:id="rId6"/>
    <sheet name="Sheet5" sheetId="10" r:id="rId7"/>
    <sheet name="Sheet7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" i="5" l="1"/>
  <c r="H38" i="5"/>
  <c r="D35" i="5"/>
  <c r="D33" i="5"/>
  <c r="J8" i="5" l="1"/>
  <c r="G36" i="5" l="1"/>
  <c r="I36" i="5"/>
  <c r="L8" i="5" l="1"/>
  <c r="I34" i="5" l="1"/>
  <c r="L9" i="5"/>
  <c r="I37" i="5" l="1"/>
  <c r="H34" i="5"/>
  <c r="J43" i="5"/>
  <c r="K43" i="5" s="1"/>
  <c r="G43" i="5"/>
  <c r="G40" i="5"/>
  <c r="I35" i="5"/>
  <c r="I33" i="5"/>
  <c r="J42" i="5"/>
  <c r="K42" i="5" s="1"/>
  <c r="G42" i="5"/>
  <c r="J41" i="5"/>
  <c r="K41" i="5" s="1"/>
  <c r="G41" i="5"/>
  <c r="M40" i="5"/>
  <c r="J40" i="5"/>
  <c r="L40" i="5" s="1"/>
  <c r="J39" i="5"/>
  <c r="K39" i="5" s="1"/>
  <c r="H37" i="5"/>
  <c r="G37" i="5"/>
  <c r="H36" i="5"/>
  <c r="H35" i="5"/>
  <c r="G35" i="5"/>
  <c r="G34" i="5"/>
  <c r="H33" i="5"/>
  <c r="G33" i="5"/>
  <c r="K5" i="5"/>
  <c r="L5" i="5" s="1"/>
  <c r="B18" i="5"/>
  <c r="B11" i="5"/>
  <c r="B6" i="5"/>
  <c r="B12" i="5" l="1"/>
  <c r="B7" i="5"/>
  <c r="B13" i="5"/>
  <c r="B15" i="5" s="1"/>
  <c r="B20" i="5" s="1"/>
  <c r="B25" i="5" s="1"/>
  <c r="K40" i="5"/>
  <c r="B23" i="5" l="1"/>
  <c r="B22" i="5"/>
  <c r="B21" i="5"/>
</calcChain>
</file>

<file path=xl/sharedStrings.xml><?xml version="1.0" encoding="utf-8"?>
<sst xmlns="http://schemas.openxmlformats.org/spreadsheetml/2006/main" count="28" uniqueCount="28">
  <si>
    <t>Value</t>
  </si>
  <si>
    <t>Con. Year</t>
  </si>
  <si>
    <t>Area</t>
  </si>
  <si>
    <t>Agreement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</si>
  <si>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</si>
  <si>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</si>
  <si>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</si>
  <si>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</si>
  <si>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</si>
  <si>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</si>
  <si>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</si>
  <si>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</si>
  <si>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</si>
  <si>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</si>
  <si>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(Area * Rate)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</si>
  <si>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</si>
  <si>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</si>
  <si>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</si>
  <si>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</si>
  <si>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</si>
  <si>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</si>
  <si>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</si>
  <si>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</si>
  <si>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</si>
  <si>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Rate</t>
  </si>
  <si>
    <t>Built up area</t>
  </si>
  <si>
    <t>Carpet area</t>
  </si>
  <si>
    <t>Meaurement 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</si>
</sst>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Arial Narrow"/>
      <family val="2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43" fontId="0" fillId="0" borderId="0" xfId="0" applyNumberFormat="1"/>
    <xf numFmtId="0" fontId="0" fillId="0" borderId="1" xfId="0" applyBorder="1"/>
    <xf numFmtId="0" fontId="1" fillId="0" borderId="1" xfId="0" applyFont="1" applyBorder="1"/>
    <xf numFmtId="0" fontId="0" fillId="2" borderId="1" xfId="0" applyFill="1" applyBorder="1"/>
    <xf numFmtId="43" fontId="0" fillId="0" borderId="1" xfId="0" applyNumberFormat="1" applyBorder="1"/>
    <xf numFmtId="10" fontId="0" fillId="0" borderId="1" xfId="0" applyNumberFormat="1" applyBorder="1"/>
    <xf numFmtId="43" fontId="0" fillId="2" borderId="1" xfId="0" applyNumberFormat="1" applyFill="1" applyBorder="1"/>
    <xf numFmtId="0" fontId="2" fillId="0" borderId="1" xfId="0" applyFont="1" applyBorder="1"/>
    <xf numFmtId="0" fontId="3" fillId="0" borderId="0" xfId="0" applyFont="1"/>
    <xf numFmtId="0" fontId="4" fillId="0" borderId="0" xfId="0" applyFont="1"/>
    <xf numFmtId="0" fontId="0" fillId="3" borderId="1" xfId="0" applyFill="1" applyBorder="1"/>
    <xf numFmtId="0" fontId="1" fillId="3" borderId="1" xfId="0" applyFont="1" applyFill="1" applyBorder="1"/>
    <xf numFmtId="43" fontId="0" fillId="3" borderId="1" xfId="0" applyNumberFormat="1" applyFill="1" applyBorder="1"/>
    <xf numFmtId="0" fontId="0" fillId="0" borderId="2" xfId="0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354431</xdr:colOff>
      <xdr:row>45</xdr:row>
      <xdr:rowOff>115512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FC7882-9493-4CDC-9E61-044F0ED9B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75231" cy="8688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154123</xdr:colOff>
      <xdr:row>46</xdr:row>
      <xdr:rowOff>86933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572359-52F6-4916-85F9-2BBF22578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346123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239860</xdr:colOff>
      <xdr:row>43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B87618-C9BF-4FBF-8C84-4089F50B0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31860" cy="8268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11739</xdr:colOff>
      <xdr:row>47</xdr:row>
      <xdr:rowOff>153671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D7A9CF-32F5-41BC-8074-434516E01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61339" cy="91071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59370</xdr:colOff>
      <xdr:row>47</xdr:row>
      <xdr:rowOff>153671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38A2E6-F05B-4F47-ABF8-AB9F21E34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08970" cy="91071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354261</xdr:colOff>
      <xdr:row>44</xdr:row>
      <xdr:rowOff>144065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31A26A-A5E6-4AD7-A864-AB67BEF00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55861" cy="8526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296678</xdr:colOff>
      <xdr:row>34</xdr:row>
      <xdr:rowOff>39009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5A6131-20CF-450B-89DE-67DDDF7EA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50278" cy="65160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2:M43"/>
  <sheetViews>
    <sheetView tabSelected="1" workbookViewId="0">
      <selection activeCell="E23" sqref="E23"/>
    </sheetView>
  </sheetViews>
  <sheetFormatPr defaultRowHeight="15" x14ac:dyDescent="0.25"/>
  <cols>
    <col min="1" max="1" width="28.42578125" bestFit="1" customWidth="1"/>
    <col min="2" max="4" width="14.28515625" bestFit="1" customWidth="1"/>
    <col min="5" max="5" width="10" bestFit="1" customWidth="1"/>
    <col min="6" max="6" width="14.28515625" bestFit="1" customWidth="1"/>
    <col min="9" max="9" width="16.7109375" bestFit="1" customWidth="1"/>
  </cols>
  <sheetData>
    <row r="2" spans="1:12" x14ac:dyDescent="0.25">
      <c r="A2" s="2"/>
      <c r="B2" s="2"/>
      <c r="C2" s="2"/>
    </row>
    <row r="3" spans="1:12" x14ac:dyDescent="0.25">
      <c r="A3" s="2" t="s">
        <v>19</v>
      </c>
      <c r="B3" s="2"/>
      <c r="C3" s="2"/>
    </row>
    <row r="4" spans="1:12" x14ac:dyDescent="0.25">
      <c r="A4" s="2" t="s">
        <v>5</v>
      </c>
      <c r="B4" s="2">
        <v>2023</v>
      </c>
      <c r="C4" s="2"/>
      <c r="I4" s="2" t="s">
        <v>1</v>
      </c>
      <c r="J4" s="2"/>
      <c r="K4" s="2"/>
      <c r="L4" s="2"/>
    </row>
    <row r="5" spans="1:12" x14ac:dyDescent="0.25">
      <c r="A5" s="2" t="s">
        <v>6</v>
      </c>
      <c r="B5" s="2">
        <v>1990</v>
      </c>
      <c r="C5" s="2"/>
      <c r="I5" s="2">
        <v>1990</v>
      </c>
      <c r="J5" s="2">
        <v>2023</v>
      </c>
      <c r="K5" s="2">
        <f>J5-I5</f>
        <v>33</v>
      </c>
      <c r="L5" s="2">
        <f>K5-60</f>
        <v>-27</v>
      </c>
    </row>
    <row r="6" spans="1:12" x14ac:dyDescent="0.25">
      <c r="A6" s="2" t="s">
        <v>7</v>
      </c>
      <c r="B6" s="2">
        <f>B4-B5</f>
        <v>33</v>
      </c>
      <c r="C6" s="2"/>
      <c r="I6" s="2" t="s">
        <v>3</v>
      </c>
      <c r="J6" s="2"/>
      <c r="K6" s="2"/>
    </row>
    <row r="7" spans="1:12" x14ac:dyDescent="0.25">
      <c r="A7" s="2"/>
      <c r="B7" s="2">
        <f>B6-60</f>
        <v>-27</v>
      </c>
      <c r="C7" s="2"/>
      <c r="I7" s="2" t="s">
        <v>26</v>
      </c>
      <c r="J7" s="2" t="s">
        <v>25</v>
      </c>
      <c r="K7" s="2"/>
      <c r="L7">
        <v>26620</v>
      </c>
    </row>
    <row r="8" spans="1:12" x14ac:dyDescent="0.25">
      <c r="A8" s="2" t="s">
        <v>8</v>
      </c>
      <c r="B8" s="5">
        <f>507*2700</f>
        <v>1368900</v>
      </c>
      <c r="C8" s="5"/>
      <c r="I8" s="8"/>
      <c r="J8">
        <f>47.11*10.764</f>
        <v>507.09203999999994</v>
      </c>
      <c r="K8" s="2"/>
      <c r="L8">
        <f>L7/100*105</f>
        <v>27951</v>
      </c>
    </row>
    <row r="9" spans="1:12" x14ac:dyDescent="0.25">
      <c r="A9" s="2" t="s">
        <v>9</v>
      </c>
      <c r="B9" s="2"/>
      <c r="C9" s="2"/>
      <c r="I9" s="2"/>
      <c r="J9" s="2"/>
      <c r="K9" s="2"/>
      <c r="L9">
        <f>L8/10.764</f>
        <v>2596.711259754738</v>
      </c>
    </row>
    <row r="10" spans="1:12" x14ac:dyDescent="0.25">
      <c r="A10" s="2"/>
      <c r="B10" s="2"/>
      <c r="C10" s="2"/>
      <c r="I10" s="8"/>
      <c r="J10" s="2"/>
      <c r="K10" s="2"/>
    </row>
    <row r="11" spans="1:12" x14ac:dyDescent="0.25">
      <c r="A11" s="2" t="s">
        <v>10</v>
      </c>
      <c r="B11" s="2">
        <f>100-10</f>
        <v>90</v>
      </c>
      <c r="C11" s="2"/>
      <c r="I11" s="8"/>
      <c r="J11" s="2"/>
      <c r="K11" s="2"/>
    </row>
    <row r="12" spans="1:12" x14ac:dyDescent="0.25">
      <c r="A12" s="2" t="s">
        <v>11</v>
      </c>
      <c r="B12" s="2">
        <f>B11*B6/60</f>
        <v>49.5</v>
      </c>
      <c r="C12" s="2"/>
    </row>
    <row r="13" spans="1:12" x14ac:dyDescent="0.25">
      <c r="A13" s="2"/>
      <c r="B13" s="6">
        <f>B12%</f>
        <v>0.495</v>
      </c>
      <c r="C13" s="6"/>
    </row>
    <row r="14" spans="1:12" x14ac:dyDescent="0.25">
      <c r="A14" s="2"/>
      <c r="B14" s="2"/>
      <c r="C14" s="2"/>
    </row>
    <row r="15" spans="1:12" x14ac:dyDescent="0.25">
      <c r="A15" s="2" t="s">
        <v>12</v>
      </c>
      <c r="B15" s="5">
        <f>ROUND((B8*B13),0)</f>
        <v>677606</v>
      </c>
      <c r="C15" s="5"/>
      <c r="I15" t="s">
        <v>27</v>
      </c>
    </row>
    <row r="16" spans="1:12" x14ac:dyDescent="0.25">
      <c r="A16" s="2" t="s">
        <v>2</v>
      </c>
      <c r="B16" s="5">
        <v>507</v>
      </c>
      <c r="C16" s="5"/>
    </row>
    <row r="17" spans="1:12" x14ac:dyDescent="0.25">
      <c r="A17" s="2" t="s">
        <v>24</v>
      </c>
      <c r="B17" s="2">
        <v>16000</v>
      </c>
      <c r="C17" s="2"/>
    </row>
    <row r="18" spans="1:12" x14ac:dyDescent="0.25">
      <c r="A18" s="2" t="s">
        <v>13</v>
      </c>
      <c r="B18" s="5">
        <f>B17*B16</f>
        <v>8112000</v>
      </c>
      <c r="C18" s="5"/>
    </row>
    <row r="19" spans="1:12" x14ac:dyDescent="0.25">
      <c r="A19" s="2" t="s">
        <v>14</v>
      </c>
      <c r="B19" s="2"/>
      <c r="C19" s="2"/>
    </row>
    <row r="20" spans="1:12" x14ac:dyDescent="0.25">
      <c r="A20" s="4" t="s">
        <v>15</v>
      </c>
      <c r="B20" s="7">
        <f>B18-B15</f>
        <v>7434394</v>
      </c>
      <c r="C20" s="7"/>
      <c r="D20" s="1"/>
      <c r="E20" s="1"/>
    </row>
    <row r="21" spans="1:12" x14ac:dyDescent="0.25">
      <c r="A21" s="4" t="s">
        <v>16</v>
      </c>
      <c r="B21" s="7">
        <f>ROUND((B20*90%),0)</f>
        <v>6690955</v>
      </c>
      <c r="C21" s="7"/>
    </row>
    <row r="22" spans="1:12" x14ac:dyDescent="0.25">
      <c r="A22" s="4" t="s">
        <v>17</v>
      </c>
      <c r="B22" s="7">
        <f>ROUND((B20*80%),0)</f>
        <v>5947515</v>
      </c>
      <c r="C22" s="7"/>
    </row>
    <row r="23" spans="1:12" x14ac:dyDescent="0.25">
      <c r="A23" s="4" t="s">
        <v>18</v>
      </c>
      <c r="B23" s="7">
        <f>MROUND((B20*0.03/12),500)</f>
        <v>18500</v>
      </c>
      <c r="C23" s="7"/>
    </row>
    <row r="24" spans="1:12" ht="18.75" x14ac:dyDescent="0.3">
      <c r="H24" s="10"/>
      <c r="I24" s="10"/>
      <c r="J24" s="10"/>
      <c r="K24" s="10"/>
      <c r="L24" s="10"/>
    </row>
    <row r="25" spans="1:12" ht="18.75" x14ac:dyDescent="0.3">
      <c r="B25" s="1">
        <f>B20/507</f>
        <v>14663.499013806706</v>
      </c>
      <c r="D25" s="1"/>
      <c r="H25" s="10"/>
      <c r="I25" s="10"/>
      <c r="J25" s="10"/>
      <c r="K25" s="10"/>
      <c r="L25" s="10"/>
    </row>
    <row r="26" spans="1:12" ht="16.5" x14ac:dyDescent="0.3">
      <c r="B26" s="1"/>
      <c r="F26" s="9"/>
      <c r="G26" s="9"/>
      <c r="H26" s="9"/>
      <c r="I26" s="9"/>
    </row>
    <row r="31" spans="1:12" x14ac:dyDescent="0.25">
      <c r="E31" t="s">
        <v>20</v>
      </c>
    </row>
    <row r="32" spans="1:12" x14ac:dyDescent="0.25">
      <c r="D32" s="2" t="s">
        <v>4</v>
      </c>
      <c r="E32" s="2" t="s">
        <v>21</v>
      </c>
      <c r="F32" s="2" t="s">
        <v>0</v>
      </c>
      <c r="G32" s="2" t="s">
        <v>22</v>
      </c>
      <c r="H32" s="2" t="s">
        <v>23</v>
      </c>
      <c r="I32" s="2"/>
    </row>
    <row r="33" spans="4:13" x14ac:dyDescent="0.25">
      <c r="D33" s="11">
        <f>E33*1.2</f>
        <v>456</v>
      </c>
      <c r="E33" s="12">
        <v>380</v>
      </c>
      <c r="F33" s="11">
        <v>6500000</v>
      </c>
      <c r="G33" s="11">
        <f t="shared" ref="G33:G37" si="0">F33/E33</f>
        <v>17105.263157894737</v>
      </c>
      <c r="H33" s="11">
        <f t="shared" ref="H33:H38" si="1">F33/D33</f>
        <v>14254.385964912281</v>
      </c>
      <c r="I33" s="2">
        <f t="shared" ref="I33:I37" si="2">D33/E33</f>
        <v>1.2</v>
      </c>
    </row>
    <row r="34" spans="4:13" x14ac:dyDescent="0.25">
      <c r="D34" s="2">
        <v>575</v>
      </c>
      <c r="E34" s="3"/>
      <c r="F34" s="2">
        <v>8600000</v>
      </c>
      <c r="G34" s="2" t="e">
        <f t="shared" si="0"/>
        <v>#DIV/0!</v>
      </c>
      <c r="H34" s="2">
        <f t="shared" si="1"/>
        <v>14956.521739130434</v>
      </c>
      <c r="I34" s="2" t="e">
        <f t="shared" si="2"/>
        <v>#DIV/0!</v>
      </c>
    </row>
    <row r="35" spans="4:13" x14ac:dyDescent="0.25">
      <c r="D35" s="11">
        <f>E35*1.2</f>
        <v>528</v>
      </c>
      <c r="E35" s="11">
        <v>440</v>
      </c>
      <c r="F35" s="13">
        <v>8000000</v>
      </c>
      <c r="G35" s="11">
        <f t="shared" si="0"/>
        <v>18181.81818181818</v>
      </c>
      <c r="H35" s="11">
        <f t="shared" si="1"/>
        <v>15151.515151515152</v>
      </c>
      <c r="I35" s="2">
        <f t="shared" si="2"/>
        <v>1.2</v>
      </c>
    </row>
    <row r="36" spans="4:13" x14ac:dyDescent="0.25">
      <c r="D36" s="4">
        <v>650</v>
      </c>
      <c r="E36" s="11">
        <v>540</v>
      </c>
      <c r="F36" s="13">
        <v>9500000</v>
      </c>
      <c r="G36" s="4">
        <f t="shared" si="0"/>
        <v>17592.592592592591</v>
      </c>
      <c r="H36" s="4">
        <f t="shared" si="1"/>
        <v>14615.384615384615</v>
      </c>
      <c r="I36" s="2">
        <f t="shared" si="2"/>
        <v>1.2037037037037037</v>
      </c>
    </row>
    <row r="37" spans="4:13" x14ac:dyDescent="0.25">
      <c r="D37" s="4">
        <v>507</v>
      </c>
      <c r="E37" s="4">
        <v>450</v>
      </c>
      <c r="F37" s="4">
        <v>9000000</v>
      </c>
      <c r="G37" s="4">
        <f t="shared" si="0"/>
        <v>20000</v>
      </c>
      <c r="H37" s="4">
        <f t="shared" si="1"/>
        <v>17751.479289940828</v>
      </c>
      <c r="I37" s="2">
        <f t="shared" si="2"/>
        <v>1.1266666666666667</v>
      </c>
    </row>
    <row r="38" spans="4:13" x14ac:dyDescent="0.25">
      <c r="D38" s="2">
        <v>520</v>
      </c>
      <c r="E38" s="2"/>
      <c r="F38" s="2">
        <v>7500000</v>
      </c>
      <c r="G38" s="2"/>
      <c r="H38" s="4">
        <f t="shared" si="1"/>
        <v>14423.076923076924</v>
      </c>
      <c r="I38" s="2"/>
    </row>
    <row r="39" spans="4:13" x14ac:dyDescent="0.25">
      <c r="E39" s="14"/>
      <c r="F39" s="14"/>
      <c r="G39" s="14"/>
      <c r="H39" s="14"/>
      <c r="I39" s="14"/>
      <c r="J39" s="2">
        <f>I39+H39+F39</f>
        <v>0</v>
      </c>
      <c r="K39" s="2" t="e">
        <f>J39/E39</f>
        <v>#DIV/0!</v>
      </c>
      <c r="L39" s="5"/>
      <c r="M39" s="2"/>
    </row>
    <row r="40" spans="4:13" x14ac:dyDescent="0.25">
      <c r="D40" s="2"/>
      <c r="E40" s="4">
        <v>395</v>
      </c>
      <c r="F40" s="4">
        <v>4900000</v>
      </c>
      <c r="G40" s="4">
        <f>F40/E40</f>
        <v>12405.06329113924</v>
      </c>
      <c r="H40" s="4">
        <v>500</v>
      </c>
      <c r="I40" s="2">
        <v>100</v>
      </c>
      <c r="J40" s="4">
        <f>I40+H40+F40</f>
        <v>4900600</v>
      </c>
      <c r="K40" s="4">
        <f>J40/E40</f>
        <v>12406.582278481013</v>
      </c>
      <c r="L40" s="5" t="e">
        <f>J40/D40</f>
        <v>#DIV/0!</v>
      </c>
      <c r="M40" s="2" t="e">
        <f>F40/D40</f>
        <v>#DIV/0!</v>
      </c>
    </row>
    <row r="41" spans="4:13" x14ac:dyDescent="0.25">
      <c r="D41" s="2"/>
      <c r="E41" s="4"/>
      <c r="F41" s="4">
        <v>4900000</v>
      </c>
      <c r="G41" s="4" t="e">
        <f>F41/E41</f>
        <v>#DIV/0!</v>
      </c>
      <c r="H41" s="4">
        <v>294000</v>
      </c>
      <c r="I41" s="2">
        <v>30000</v>
      </c>
      <c r="J41" s="4">
        <f>I41+H41+F41</f>
        <v>5224000</v>
      </c>
      <c r="K41" s="4" t="e">
        <f>J41/E41</f>
        <v>#DIV/0!</v>
      </c>
      <c r="L41" s="2"/>
      <c r="M41" s="2"/>
    </row>
    <row r="42" spans="4:13" x14ac:dyDescent="0.25">
      <c r="D42" s="2"/>
      <c r="E42" s="2"/>
      <c r="F42" s="2">
        <v>3000000</v>
      </c>
      <c r="G42" s="2" t="e">
        <f>F42/E42</f>
        <v>#DIV/0!</v>
      </c>
      <c r="H42" s="2">
        <v>180000</v>
      </c>
      <c r="I42" s="2">
        <v>30000</v>
      </c>
      <c r="J42" s="2">
        <f>I42+H42+F42</f>
        <v>3210000</v>
      </c>
      <c r="K42" s="2" t="e">
        <f>J42/E42</f>
        <v>#DIV/0!</v>
      </c>
      <c r="L42" s="2"/>
      <c r="M42" s="2"/>
    </row>
    <row r="43" spans="4:13" x14ac:dyDescent="0.25">
      <c r="G43" t="e">
        <f>F43/E43</f>
        <v>#DIV/0!</v>
      </c>
      <c r="H43">
        <v>111700</v>
      </c>
      <c r="I43" s="2">
        <v>100</v>
      </c>
      <c r="J43" s="2">
        <f>I43+H43+F43</f>
        <v>111800</v>
      </c>
      <c r="K43" s="2" t="e">
        <f>J43/E43</f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F8EA3-B19B-47DE-A629-6DB231024FE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EF8DE-ACD2-4F63-9106-CDE54C48B792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22419-CC6E-46F6-8834-5282B976132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E34D5-2CA1-4D0A-A2C6-1BA9C221AA1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5CF4A-7311-4706-B1AF-8281CA6E54B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F5006-878C-4066-AD72-17F8A8230EF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A8B03-0C50-46D6-9DEF-5C4DBC9085C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Sheet6</vt:lpstr>
      <vt:lpstr>Sheet1</vt:lpstr>
      <vt:lpstr>Sheet2</vt:lpstr>
      <vt:lpstr>Sheet3</vt:lpstr>
      <vt:lpstr>Sheet4</vt:lpstr>
      <vt:lpstr>Sheet5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2023-12-14T07:27:14Z</dcterms:modified>
</cp:coreProperties>
</file>