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jay Nemichand Jain\"/>
    </mc:Choice>
  </mc:AlternateContent>
  <xr:revisionPtr revIDLastSave="0" documentId="13_ncr:1_{CB33703E-73D4-478F-B3AE-C3C939F14AA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G26" i="4"/>
  <c r="I21" i="4" l="1"/>
  <c r="Q4" i="4"/>
  <c r="I29" i="4"/>
  <c r="J20" i="4"/>
  <c r="J19" i="4"/>
  <c r="J18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<sst xmlns="http://schemas.openxmlformats.org/spreadsheetml/2006/main" count="36" uniqueCount="30">
  <si>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</si>
  <si>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</si>
  <si>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</si>
  <si>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</si>
  <si>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</si>
  <si>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</si>
  <si>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</si>
  <si>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</si>
  <si>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</si>
  <si>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</si>
  <si>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</si>
  <si>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</si>
  <si>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</si>
  <si>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404, 4 floor, vinay nagar chsl, opp. Pleasant park, mira road east</t>
  </si>
  <si>
    <t>ca</t>
  </si>
  <si>
    <t>oc - 2007</t>
  </si>
  <si>
    <t>bua</t>
  </si>
  <si>
    <t>agreement - 08.12.23</t>
  </si>
  <si>
    <t>av</t>
  </si>
  <si>
    <t>sd</t>
  </si>
  <si>
    <t>rd</t>
  </si>
  <si>
    <t>mv</t>
  </si>
  <si>
    <t>fmv</t>
  </si>
  <si>
    <t>25 to 27 lakhs</t>
  </si>
  <si>
    <t>mca</t>
  </si>
  <si>
    <t>vinay nagar</t>
  </si>
  <si>
    <t>sold out</t>
  </si>
  <si>
    <t>mira road</t>
  </si>
  <si>
    <t>rate on bua</t>
  </si>
  <si>
    <t>22.09.23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</si>
</sst>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449609</xdr:colOff>
      <xdr:row>41</xdr:row>
      <xdr:rowOff>134395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45B6F1-3404-4A3C-955D-397C1280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860809" cy="7487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107002</xdr:colOff>
      <xdr:row>53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8D7F9-EB50-481B-B36C-84C616D98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956602" cy="9097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334953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4CEC5-B7E5-40B2-9E31-8C6766E41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307753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554484</xdr:colOff>
      <xdr:row>41</xdr:row>
      <xdr:rowOff>96280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554A8E-D9DA-4235-AA67-E98215F8E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75284" cy="7382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382755</xdr:colOff>
      <xdr:row>54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1B35F-4F33-41C3-8A59-8DB5CEB4A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574755" cy="9116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573281</xdr:colOff>
      <xdr:row>37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59CCC-9644-4D8F-BA99-2A244BF35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765281" cy="71256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73FADF-1438-4893-BB27-CE4C2CB5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19" sqref="O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190</v>
      </c>
      <c r="C2" s="4">
        <f>B2*1.2</f>
        <v>228</v>
      </c>
      <c r="D2" s="4">
        <f t="shared" ref="D2:D13" si="2">C2*1.2</f>
        <v>273.59999999999997</v>
      </c>
      <c r="E2" s="5">
        <f t="shared" ref="E2:E13" si="3">R2</f>
        <v>2900000</v>
      </c>
      <c r="F2" s="10">
        <f t="shared" ref="F2:F13" si="4">ROUND((E2/B2),0)</f>
        <v>15263</v>
      </c>
      <c r="G2" s="10">
        <f t="shared" ref="G2:G13" si="5">ROUND((E2/C2),0)</f>
        <v>12719</v>
      </c>
      <c r="H2" s="10">
        <f t="shared" ref="H2:H13" si="6">ROUND((E2/D2),0)</f>
        <v>10599</v>
      </c>
      <c r="I2" s="4" t="e">
        <f>#REF!</f>
        <v>#REF!</v>
      </c>
      <c r="J2" s="4" t="str">
        <f t="shared" ref="J2:J13" si="7">S2</f>
        <v>vinay nagar</v>
      </c>
      <c r="O2">
        <v>0</v>
      </c>
      <c r="P2">
        <f t="shared" ref="P2:P12" si="8">O2/1.2</f>
        <v>0</v>
      </c>
      <c r="Q2">
        <v>190</v>
      </c>
      <c r="R2" s="2">
        <v>2900000</v>
      </c>
      <c r="S2" s="8" t="s">
        <v>25</v>
      </c>
      <c r="T2" s="8"/>
    </row>
    <row r="3" spans="1:20" x14ac:dyDescent="0.25">
      <c r="A3" s="4">
        <f t="shared" si="0"/>
        <v>0</v>
      </c>
      <c r="B3" s="4">
        <f t="shared" si="1"/>
        <v>200</v>
      </c>
      <c r="C3" s="4">
        <f t="shared" ref="C3:C15" si="9">B3*1.2</f>
        <v>240</v>
      </c>
      <c r="D3" s="4">
        <f t="shared" si="2"/>
        <v>288</v>
      </c>
      <c r="E3" s="5">
        <f t="shared" si="3"/>
        <v>3100000</v>
      </c>
      <c r="F3" s="10">
        <f t="shared" si="4"/>
        <v>15500</v>
      </c>
      <c r="G3" s="10">
        <f t="shared" si="5"/>
        <v>12917</v>
      </c>
      <c r="H3" s="10">
        <f t="shared" si="6"/>
        <v>10764</v>
      </c>
      <c r="I3" s="4" t="e">
        <f>#REF!</f>
        <v>#REF!</v>
      </c>
      <c r="J3" s="4" t="str">
        <f t="shared" si="7"/>
        <v>vinay nagar</v>
      </c>
      <c r="O3">
        <v>0</v>
      </c>
      <c r="P3">
        <f t="shared" si="8"/>
        <v>0</v>
      </c>
      <c r="Q3">
        <v>200</v>
      </c>
      <c r="R3" s="2">
        <v>3100000</v>
      </c>
      <c r="S3" s="8" t="s">
        <v>25</v>
      </c>
      <c r="T3" s="8"/>
    </row>
    <row r="4" spans="1:20" x14ac:dyDescent="0.25">
      <c r="A4" s="4">
        <f t="shared" si="0"/>
        <v>0</v>
      </c>
      <c r="B4" s="4">
        <f t="shared" si="1"/>
        <v>262.5</v>
      </c>
      <c r="C4" s="4">
        <f t="shared" si="9"/>
        <v>315</v>
      </c>
      <c r="D4" s="4">
        <f t="shared" si="2"/>
        <v>378</v>
      </c>
      <c r="E4" s="5">
        <f t="shared" si="3"/>
        <v>3000000</v>
      </c>
      <c r="F4" s="10">
        <f t="shared" si="4"/>
        <v>11429</v>
      </c>
      <c r="G4" s="10">
        <f t="shared" si="5"/>
        <v>9524</v>
      </c>
      <c r="H4" s="10">
        <f t="shared" si="6"/>
        <v>7937</v>
      </c>
      <c r="I4" s="4" t="e">
        <f>#REF!</f>
        <v>#REF!</v>
      </c>
      <c r="J4" s="4" t="str">
        <f t="shared" si="7"/>
        <v>sold out</v>
      </c>
      <c r="O4">
        <v>0</v>
      </c>
      <c r="P4">
        <v>315</v>
      </c>
      <c r="Q4">
        <f t="shared" ref="Q2:Q12" si="10">P4/1.2</f>
        <v>262.5</v>
      </c>
      <c r="R4" s="2">
        <v>3000000</v>
      </c>
      <c r="S4" s="11" t="s">
        <v>26</v>
      </c>
      <c r="T4" s="8"/>
    </row>
    <row r="5" spans="1:20" x14ac:dyDescent="0.25">
      <c r="A5" s="4">
        <f t="shared" si="0"/>
        <v>0</v>
      </c>
      <c r="B5" s="4">
        <f t="shared" si="1"/>
        <v>300</v>
      </c>
      <c r="C5" s="4">
        <f t="shared" si="9"/>
        <v>360</v>
      </c>
      <c r="D5" s="4">
        <f t="shared" si="2"/>
        <v>432</v>
      </c>
      <c r="E5" s="5">
        <f t="shared" si="3"/>
        <v>2600000</v>
      </c>
      <c r="F5" s="10">
        <f t="shared" si="4"/>
        <v>8667</v>
      </c>
      <c r="G5" s="15">
        <f t="shared" si="5"/>
        <v>7222</v>
      </c>
      <c r="H5" s="10">
        <f t="shared" si="6"/>
        <v>6019</v>
      </c>
      <c r="I5" s="4" t="e">
        <f>#REF!</f>
        <v>#REF!</v>
      </c>
      <c r="J5" s="4" t="str">
        <f t="shared" si="7"/>
        <v>vinay nagar</v>
      </c>
      <c r="O5">
        <v>0</v>
      </c>
      <c r="P5">
        <f t="shared" si="8"/>
        <v>0</v>
      </c>
      <c r="Q5">
        <v>300</v>
      </c>
      <c r="R5" s="2">
        <v>2600000</v>
      </c>
      <c r="S5" s="8" t="s">
        <v>25</v>
      </c>
      <c r="T5" s="8"/>
    </row>
    <row r="6" spans="1:20" x14ac:dyDescent="0.25">
      <c r="A6" s="4">
        <f t="shared" si="0"/>
        <v>0</v>
      </c>
      <c r="B6" s="4">
        <f t="shared" si="1"/>
        <v>180</v>
      </c>
      <c r="C6" s="4">
        <f t="shared" si="9"/>
        <v>216</v>
      </c>
      <c r="D6" s="4">
        <f t="shared" si="2"/>
        <v>259.2</v>
      </c>
      <c r="E6" s="5">
        <f t="shared" si="3"/>
        <v>2200000</v>
      </c>
      <c r="F6" s="10">
        <f t="shared" si="4"/>
        <v>12222</v>
      </c>
      <c r="G6" s="15">
        <f t="shared" si="5"/>
        <v>10185</v>
      </c>
      <c r="H6" s="10">
        <f t="shared" si="6"/>
        <v>8488</v>
      </c>
      <c r="I6" s="4" t="e">
        <f>#REF!</f>
        <v>#REF!</v>
      </c>
      <c r="J6" s="4" t="str">
        <f t="shared" si="7"/>
        <v>vinay nagar</v>
      </c>
      <c r="O6">
        <v>0</v>
      </c>
      <c r="P6">
        <f t="shared" si="8"/>
        <v>0</v>
      </c>
      <c r="Q6">
        <v>180</v>
      </c>
      <c r="R6" s="2">
        <v>2200000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285</v>
      </c>
      <c r="C7" s="4">
        <f t="shared" si="9"/>
        <v>342</v>
      </c>
      <c r="D7" s="4">
        <f t="shared" si="2"/>
        <v>410.4</v>
      </c>
      <c r="E7" s="5">
        <f t="shared" si="3"/>
        <v>3100000</v>
      </c>
      <c r="F7" s="10">
        <f t="shared" si="4"/>
        <v>10877</v>
      </c>
      <c r="G7" s="15">
        <f t="shared" si="5"/>
        <v>9064</v>
      </c>
      <c r="H7" s="10">
        <f t="shared" si="6"/>
        <v>7554</v>
      </c>
      <c r="I7" s="4" t="e">
        <f>#REF!</f>
        <v>#REF!</v>
      </c>
      <c r="J7" s="4" t="str">
        <f t="shared" si="7"/>
        <v>mira road</v>
      </c>
      <c r="O7">
        <v>0</v>
      </c>
      <c r="P7">
        <f t="shared" si="8"/>
        <v>0</v>
      </c>
      <c r="Q7">
        <v>285</v>
      </c>
      <c r="R7" s="2">
        <v>3100000</v>
      </c>
      <c r="S7" s="8" t="s">
        <v>27</v>
      </c>
      <c r="T7" s="8"/>
    </row>
    <row r="8" spans="1:20" x14ac:dyDescent="0.25">
      <c r="A8" s="4">
        <f t="shared" si="0"/>
        <v>0</v>
      </c>
      <c r="B8" s="4">
        <f t="shared" si="1"/>
        <v>221.95367999999999</v>
      </c>
      <c r="C8" s="4">
        <f t="shared" si="9"/>
        <v>266.34441599999997</v>
      </c>
      <c r="D8" s="4">
        <f t="shared" si="2"/>
        <v>319.61329919999997</v>
      </c>
      <c r="E8" s="5">
        <f t="shared" si="3"/>
        <v>2200000</v>
      </c>
      <c r="F8" s="10">
        <f t="shared" si="4"/>
        <v>9912</v>
      </c>
      <c r="G8" s="15">
        <f t="shared" si="5"/>
        <v>8260</v>
      </c>
      <c r="H8" s="10">
        <f t="shared" si="6"/>
        <v>6883</v>
      </c>
      <c r="I8" s="4" t="e">
        <f>#REF!</f>
        <v>#REF!</v>
      </c>
      <c r="J8" s="4" t="str">
        <f t="shared" si="7"/>
        <v>22.09.23</v>
      </c>
      <c r="O8">
        <v>0</v>
      </c>
      <c r="P8">
        <f t="shared" si="8"/>
        <v>0</v>
      </c>
      <c r="Q8">
        <f>20.62*10.764</f>
        <v>221.95367999999999</v>
      </c>
      <c r="R8" s="2">
        <v>2200000</v>
      </c>
      <c r="S8" s="8" t="s">
        <v>29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222</v>
      </c>
      <c r="J18">
        <f>20.62*10.764</f>
        <v>221.95367999999999</v>
      </c>
    </row>
    <row r="19" spans="7:24" x14ac:dyDescent="0.25">
      <c r="H19" t="s">
        <v>16</v>
      </c>
      <c r="I19">
        <v>266</v>
      </c>
      <c r="J19">
        <f>J18*1.2</f>
        <v>266.34441599999997</v>
      </c>
      <c r="P19" t="s">
        <v>24</v>
      </c>
      <c r="Q19">
        <v>215</v>
      </c>
    </row>
    <row r="20" spans="7:24" x14ac:dyDescent="0.25">
      <c r="H20" t="s">
        <v>28</v>
      </c>
      <c r="I20">
        <v>8300</v>
      </c>
      <c r="J20">
        <f>J19/10.764</f>
        <v>24.744</v>
      </c>
    </row>
    <row r="21" spans="7:24" x14ac:dyDescent="0.25">
      <c r="H21" t="s">
        <v>22</v>
      </c>
      <c r="I21">
        <f>I20*I19</f>
        <v>2207800</v>
      </c>
    </row>
    <row r="22" spans="7:24" x14ac:dyDescent="0.25">
      <c r="G22" s="6"/>
    </row>
    <row r="24" spans="7:24" x14ac:dyDescent="0.25">
      <c r="H24" s="6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>
        <f>I26/266</f>
        <v>6860.9022556390973</v>
      </c>
      <c r="H26" t="s">
        <v>18</v>
      </c>
      <c r="I26">
        <v>1825000</v>
      </c>
      <c r="N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128000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19000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I28+I27+I26</f>
        <v>1972000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I30">
        <v>1795800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2023-12-13T07:27:44Z</dcterms:modified>
</cp:coreProperties>
</file>