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SHIVPRASAD SOMNATH SALIAN  - SBI\"/>
    </mc:Choice>
  </mc:AlternateContent>
  <xr:revisionPtr revIDLastSave="0" documentId="13_ncr:1_{BC57DB08-FAF5-477A-951F-57D109C478E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N26" i="19" l="1"/>
  <c r="O19" i="19"/>
  <c r="N19" i="19"/>
  <c r="S29" i="18"/>
  <c r="T22" i="18"/>
  <c r="S22" i="18"/>
  <c r="J18" i="4"/>
  <c r="W8" i="4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B4" i="4" s="1"/>
  <c r="C4" i="4" s="1"/>
  <c r="J4" i="4"/>
  <c r="I4" i="4"/>
  <c r="E4" i="4"/>
  <c r="A4" i="4"/>
  <c r="Q3" i="4"/>
  <c r="B3" i="4" s="1"/>
  <c r="C3" i="4" s="1"/>
  <c r="J3" i="4"/>
  <c r="I3" i="4"/>
  <c r="E3" i="4"/>
  <c r="A3" i="4"/>
  <c r="F4" i="4" l="1"/>
  <c r="H13" i="4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8" i="4" s="1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W37" i="4" s="1"/>
  <c r="S32" i="4"/>
  <c r="W42" i="4" l="1"/>
  <c r="W38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<sst xmlns="http://schemas.openxmlformats.org/spreadsheetml/2006/main" count="48" uniqueCount="42">
  <si>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</si>
  <si>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</si>
  <si>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</si>
  <si>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</si>
  <si>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</si>
  <si>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</si>
  <si>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</si>
  <si>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</si>
  <si>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</si>
  <si>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</si>
  <si>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</si>
  <si>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</si>
  <si>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</si>
  <si>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</si>
  <si>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</si>
  <si>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</si>
  <si>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</si>
  <si>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</si>
  <si>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</si>
  <si>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</si>
  <si>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</si>
  <si>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</si>
  <si>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</si>
  <si>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</si>
  <si>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</si>
  <si>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</si>
  <si>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</si>
  <si>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</si>
  <si>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</si>
  <si>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</si>
  <si>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</si>
  <si>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</si>
  <si>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</si>
  <si>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</si>
  <si>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</si>
  <si>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</si>
  <si>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</si>
  <si>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Agg CA</t>
  </si>
  <si>
    <t>CA</t>
  </si>
  <si>
    <t>rate on CA</t>
  </si>
  <si>
    <t>FMV/ RV</t>
  </si>
  <si>
    <t>State Bank Of India ( RACPC Belapur ) - MR SHIVPRASAD SOMNATH SALIAN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</si>
</sst>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335889</xdr:colOff>
      <xdr:row>36</xdr:row>
      <xdr:rowOff>124736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AF76E3-3D52-47B6-9194-3A67D29F9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14289" cy="6525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316836</xdr:colOff>
      <xdr:row>40</xdr:row>
      <xdr:rowOff>143799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1F946B-2E75-4D9A-8B8E-555EAA9A2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995236" cy="66207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410994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D22CB8-39FD-485C-BFFF-36F4E7634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164594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164415</xdr:colOff>
      <xdr:row>36</xdr:row>
      <xdr:rowOff>96147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D9E1D8-6D0E-4185-B847-0DC45117F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842815" cy="64302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496196</xdr:colOff>
      <xdr:row>12</xdr:row>
      <xdr:rowOff>19050</xdr:rowOff>
    </xdr:from>
    <xdr:to>
      <xdr:col>26</xdr:col>
      <xdr:colOff>56944</xdr:colOff>
      <xdr:row>40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8DCC0D-3C40-4047-8A68-14D39ACA6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5796" y="2305050"/>
          <a:ext cx="14800748" cy="54578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14</xdr:col>
      <xdr:colOff>496050</xdr:colOff>
      <xdr:row>34</xdr:row>
      <xdr:rowOff>58062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DDFA00-A7F5-4BCD-9239-3EDFD990D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5372850" cy="653506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448418</xdr:colOff>
      <xdr:row>37</xdr:row>
      <xdr:rowOff>48589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719B12-9424-4D32-A4A0-EC00D9BAF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325218" cy="6906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zoomScaleNormal="100" workbookViewId="0">
      <selection activeCell="U16" sqref="U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23" x14ac:dyDescent="0.25">
      <c r="A3" s="4">
        <f t="shared" ref="A3:A8" si="0">N3</f>
        <v>0</v>
      </c>
      <c r="B3" s="4">
        <f t="shared" ref="B3:B8" si="1">Q3</f>
        <v>617.5</v>
      </c>
      <c r="C3" s="4">
        <f>B3*1.2</f>
        <v>741</v>
      </c>
      <c r="D3" s="4">
        <f t="shared" ref="D3:D8" si="2">C3*1.2</f>
        <v>889.19999999999993</v>
      </c>
      <c r="E3" s="5">
        <f t="shared" ref="E3:E8" si="3">R3</f>
        <v>11258100</v>
      </c>
      <c r="F3" s="10">
        <f t="shared" ref="F3:F8" si="4">ROUND((E3/B3),0)</f>
        <v>18232</v>
      </c>
      <c r="G3" s="10">
        <f t="shared" ref="G3:G8" si="5">ROUND((E3/C3),0)</f>
        <v>15193</v>
      </c>
      <c r="H3" s="10">
        <f t="shared" ref="H3:H8" si="6">ROUND((E3/D3),0)</f>
        <v>12661</v>
      </c>
      <c r="I3" s="4" t="e">
        <f>#REF!</f>
        <v>#REF!</v>
      </c>
      <c r="J3" s="4">
        <f t="shared" ref="J3:J8" si="7">S3</f>
        <v>0</v>
      </c>
      <c r="O3">
        <v>0</v>
      </c>
      <c r="P3">
        <v>741</v>
      </c>
      <c r="Q3">
        <f t="shared" ref="P3:Q8" si="8">P3/1.2</f>
        <v>617.5</v>
      </c>
      <c r="R3" s="2">
        <v>11258100</v>
      </c>
      <c r="S3" s="8"/>
      <c r="T3" s="8"/>
    </row>
    <row r="4" spans="1:23" s="46" customFormat="1" x14ac:dyDescent="0.25">
      <c r="A4" s="44">
        <f t="shared" si="0"/>
        <v>0</v>
      </c>
      <c r="B4" s="44">
        <f t="shared" si="1"/>
        <v>672</v>
      </c>
      <c r="C4" s="44">
        <f t="shared" ref="C4:C8" si="9">B4*1.2</f>
        <v>806.4</v>
      </c>
      <c r="D4" s="44">
        <f t="shared" si="2"/>
        <v>967.68</v>
      </c>
      <c r="E4" s="45">
        <f t="shared" si="3"/>
        <v>12313680</v>
      </c>
      <c r="F4" s="44">
        <f t="shared" si="4"/>
        <v>18324</v>
      </c>
      <c r="G4" s="44">
        <f t="shared" si="5"/>
        <v>15270</v>
      </c>
      <c r="H4" s="44">
        <f t="shared" si="6"/>
        <v>12725</v>
      </c>
      <c r="I4" s="44" t="e">
        <f>#REF!</f>
        <v>#REF!</v>
      </c>
      <c r="J4" s="44">
        <f t="shared" si="7"/>
        <v>0</v>
      </c>
      <c r="O4" s="46">
        <v>0</v>
      </c>
      <c r="P4" s="46">
        <f t="shared" si="8"/>
        <v>0</v>
      </c>
      <c r="Q4" s="46">
        <v>672</v>
      </c>
      <c r="R4" s="47">
        <v>12313680</v>
      </c>
    </row>
    <row r="5" spans="1:23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  <c r="V5" t="s">
        <v>37</v>
      </c>
      <c r="W5">
        <v>612</v>
      </c>
    </row>
    <row r="6" spans="1:23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  <c r="W6">
        <v>36</v>
      </c>
    </row>
    <row r="7" spans="1:23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  <c r="W7">
        <v>20</v>
      </c>
    </row>
    <row r="8" spans="1:23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  <c r="W8">
        <f>W5+W6+W7</f>
        <v>668</v>
      </c>
    </row>
    <row r="9" spans="1:23" ht="36.75" customHeight="1" x14ac:dyDescent="0.25">
      <c r="A9" s="41" t="s">
        <v>36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T9" s="8"/>
    </row>
    <row r="10" spans="1:23" s="46" customFormat="1" x14ac:dyDescent="0.25">
      <c r="A10" s="44">
        <f t="shared" ref="A10:A19" si="21">N10</f>
        <v>0</v>
      </c>
      <c r="B10" s="44">
        <f t="shared" ref="B10:B19" si="22">Q10</f>
        <v>672</v>
      </c>
      <c r="C10" s="44">
        <f>B10*1.2</f>
        <v>806.4</v>
      </c>
      <c r="D10" s="44">
        <f t="shared" ref="D10:D19" si="23">C10*1.2</f>
        <v>967.68</v>
      </c>
      <c r="E10" s="45">
        <f t="shared" ref="E10:E19" si="24">R10</f>
        <v>14500000</v>
      </c>
      <c r="F10" s="44">
        <f t="shared" ref="F10:F19" si="25">ROUND((E10/B10),0)</f>
        <v>21577</v>
      </c>
      <c r="G10" s="44">
        <f t="shared" ref="G10:G19" si="26">ROUND((E10/C10),0)</f>
        <v>17981</v>
      </c>
      <c r="H10" s="44">
        <f t="shared" ref="H10:H19" si="27">ROUND((E10/D10),0)</f>
        <v>14984</v>
      </c>
      <c r="I10" s="44" t="e">
        <f>#REF!</f>
        <v>#REF!</v>
      </c>
      <c r="J10" s="44">
        <f t="shared" ref="J10:J19" si="28">S10</f>
        <v>0</v>
      </c>
      <c r="O10" s="46">
        <v>0</v>
      </c>
      <c r="P10" s="46">
        <f t="shared" ref="P10:Q19" si="29">O10/1.2</f>
        <v>0</v>
      </c>
      <c r="Q10" s="46">
        <v>672</v>
      </c>
      <c r="R10" s="47">
        <v>14500000</v>
      </c>
    </row>
    <row r="11" spans="1:23" s="46" customFormat="1" x14ac:dyDescent="0.25">
      <c r="A11" s="44">
        <f t="shared" si="21"/>
        <v>0</v>
      </c>
      <c r="B11" s="44">
        <f t="shared" si="22"/>
        <v>711</v>
      </c>
      <c r="C11" s="44">
        <f t="shared" ref="C11:C19" si="30">B11*1.2</f>
        <v>853.19999999999993</v>
      </c>
      <c r="D11" s="44">
        <f t="shared" si="23"/>
        <v>1023.8399999999999</v>
      </c>
      <c r="E11" s="45">
        <f t="shared" si="24"/>
        <v>16000000</v>
      </c>
      <c r="F11" s="44">
        <f t="shared" si="25"/>
        <v>22504</v>
      </c>
      <c r="G11" s="44">
        <f t="shared" si="26"/>
        <v>18753</v>
      </c>
      <c r="H11" s="44">
        <f t="shared" si="27"/>
        <v>15627</v>
      </c>
      <c r="I11" s="44" t="e">
        <f>#REF!</f>
        <v>#REF!</v>
      </c>
      <c r="J11" s="44">
        <f t="shared" si="28"/>
        <v>0</v>
      </c>
      <c r="O11" s="46">
        <v>0</v>
      </c>
      <c r="P11" s="46">
        <f t="shared" si="29"/>
        <v>0</v>
      </c>
      <c r="Q11" s="46">
        <v>711</v>
      </c>
      <c r="R11" s="47">
        <v>16000000</v>
      </c>
    </row>
    <row r="12" spans="1:23" x14ac:dyDescent="0.25">
      <c r="A12" s="4">
        <f t="shared" si="21"/>
        <v>0</v>
      </c>
      <c r="B12" s="4">
        <f t="shared" si="22"/>
        <v>711</v>
      </c>
      <c r="C12" s="4">
        <f t="shared" si="30"/>
        <v>853.19999999999993</v>
      </c>
      <c r="D12" s="4">
        <f t="shared" si="23"/>
        <v>1023.8399999999999</v>
      </c>
      <c r="E12" s="5">
        <f t="shared" si="24"/>
        <v>14500000</v>
      </c>
      <c r="F12" s="10">
        <f t="shared" si="25"/>
        <v>20394</v>
      </c>
      <c r="G12" s="10">
        <f t="shared" si="26"/>
        <v>16995</v>
      </c>
      <c r="H12" s="10">
        <f t="shared" si="27"/>
        <v>14162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v>711</v>
      </c>
      <c r="R12" s="2">
        <v>14500000</v>
      </c>
      <c r="S12" s="8"/>
      <c r="T12" s="8"/>
    </row>
    <row r="13" spans="1:23" x14ac:dyDescent="0.25">
      <c r="A13" s="4">
        <f t="shared" si="21"/>
        <v>0</v>
      </c>
      <c r="B13" s="4">
        <f t="shared" si="22"/>
        <v>527</v>
      </c>
      <c r="C13" s="4">
        <f t="shared" si="30"/>
        <v>632.4</v>
      </c>
      <c r="D13" s="4">
        <f t="shared" si="23"/>
        <v>758.88</v>
      </c>
      <c r="E13" s="5">
        <f t="shared" si="24"/>
        <v>10000000</v>
      </c>
      <c r="F13" s="10">
        <f t="shared" si="25"/>
        <v>18975</v>
      </c>
      <c r="G13" s="10">
        <f t="shared" si="26"/>
        <v>15813</v>
      </c>
      <c r="H13" s="10">
        <f t="shared" si="27"/>
        <v>13177</v>
      </c>
      <c r="I13" s="4" t="e">
        <f>#REF!</f>
        <v>#REF!</v>
      </c>
      <c r="J13" s="4">
        <f t="shared" si="28"/>
        <v>0</v>
      </c>
      <c r="O13">
        <v>0</v>
      </c>
      <c r="P13">
        <f t="shared" si="29"/>
        <v>0</v>
      </c>
      <c r="Q13">
        <v>527</v>
      </c>
      <c r="R13" s="2">
        <v>10000000</v>
      </c>
      <c r="S13" s="8"/>
      <c r="T13" s="8"/>
    </row>
    <row r="14" spans="1:23" x14ac:dyDescent="0.25">
      <c r="A14" s="4">
        <f t="shared" si="21"/>
        <v>0</v>
      </c>
      <c r="B14" s="4">
        <f t="shared" si="22"/>
        <v>527</v>
      </c>
      <c r="C14" s="4">
        <f t="shared" si="30"/>
        <v>632.4</v>
      </c>
      <c r="D14" s="4">
        <f t="shared" si="23"/>
        <v>758.88</v>
      </c>
      <c r="E14" s="5">
        <f t="shared" si="24"/>
        <v>9500000</v>
      </c>
      <c r="F14" s="10">
        <f t="shared" si="25"/>
        <v>18027</v>
      </c>
      <c r="G14" s="10">
        <f t="shared" si="26"/>
        <v>15022</v>
      </c>
      <c r="H14" s="10">
        <f t="shared" si="27"/>
        <v>12518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v>527</v>
      </c>
      <c r="R14" s="2">
        <v>9500000</v>
      </c>
      <c r="S14" s="8"/>
      <c r="T14" s="8"/>
    </row>
    <row r="15" spans="1:23" x14ac:dyDescent="0.25">
      <c r="A15" s="4">
        <f t="shared" si="21"/>
        <v>0</v>
      </c>
      <c r="B15" s="4">
        <f t="shared" si="22"/>
        <v>0</v>
      </c>
      <c r="C15" s="4">
        <f t="shared" si="30"/>
        <v>0</v>
      </c>
      <c r="D15" s="4">
        <f t="shared" si="23"/>
        <v>0</v>
      </c>
      <c r="E15" s="5">
        <f t="shared" si="24"/>
        <v>0</v>
      </c>
      <c r="F15" s="10" t="e">
        <f t="shared" si="25"/>
        <v>#DIV/0!</v>
      </c>
      <c r="G15" s="10" t="e">
        <f t="shared" si="26"/>
        <v>#DIV/0!</v>
      </c>
      <c r="H15" s="10" t="e">
        <f t="shared" si="27"/>
        <v>#DIV/0!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f t="shared" si="29"/>
        <v>0</v>
      </c>
      <c r="R15" s="2">
        <v>0</v>
      </c>
      <c r="S15" s="8"/>
      <c r="T15" s="8"/>
    </row>
    <row r="16" spans="1:23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10" t="e">
        <f t="shared" si="25"/>
        <v>#DIV/0!</v>
      </c>
      <c r="G16" s="10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4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4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4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4" ht="15.75" x14ac:dyDescent="0.25">
      <c r="U20" s="18" t="s">
        <v>13</v>
      </c>
      <c r="V20" s="19"/>
      <c r="W20" s="20">
        <v>19000</v>
      </c>
      <c r="X20" s="21" t="s">
        <v>39</v>
      </c>
    </row>
    <row r="21" spans="1:24" ht="38.25" customHeight="1" x14ac:dyDescent="0.25">
      <c r="S21" s="11"/>
      <c r="T21" s="11"/>
      <c r="U21" s="22" t="s">
        <v>14</v>
      </c>
      <c r="V21" s="19"/>
      <c r="W21" s="21">
        <v>3000</v>
      </c>
      <c r="X21" s="23"/>
    </row>
    <row r="22" spans="1:24" ht="15.75" x14ac:dyDescent="0.25">
      <c r="S22" s="11"/>
      <c r="T22" s="11"/>
      <c r="U22" s="18" t="s">
        <v>15</v>
      </c>
      <c r="V22" s="19"/>
      <c r="W22" s="20">
        <f>W20-W21</f>
        <v>16000</v>
      </c>
      <c r="X22" s="23"/>
    </row>
    <row r="23" spans="1:24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3000</v>
      </c>
      <c r="X23" s="23"/>
    </row>
    <row r="24" spans="1:24" ht="15.75" x14ac:dyDescent="0.25">
      <c r="S24" s="11"/>
      <c r="T24" s="11"/>
      <c r="U24" s="18" t="s">
        <v>17</v>
      </c>
      <c r="V24" s="24"/>
      <c r="W24" s="25">
        <f>X24-X25</f>
        <v>-1</v>
      </c>
      <c r="X24" s="26">
        <v>2023</v>
      </c>
    </row>
    <row r="25" spans="1:24" ht="15.75" x14ac:dyDescent="0.25">
      <c r="S25" s="11"/>
      <c r="T25" s="11"/>
      <c r="U25" s="18" t="s">
        <v>18</v>
      </c>
      <c r="V25" s="24"/>
      <c r="W25" s="25">
        <f>W26-W24</f>
        <v>61</v>
      </c>
      <c r="X25" s="25">
        <v>2024</v>
      </c>
    </row>
    <row r="26" spans="1:24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4" ht="39" customHeight="1" x14ac:dyDescent="0.25">
      <c r="P27" s="42" t="s">
        <v>41</v>
      </c>
      <c r="Q27" s="42"/>
      <c r="R27" s="42"/>
      <c r="S27" s="42"/>
      <c r="T27" s="43"/>
      <c r="U27" s="22" t="s">
        <v>20</v>
      </c>
      <c r="V27" s="24"/>
      <c r="W27" s="25">
        <v>0</v>
      </c>
      <c r="X27" s="25"/>
    </row>
    <row r="28" spans="1:24" ht="15.75" x14ac:dyDescent="0.25">
      <c r="U28" s="18"/>
      <c r="V28" s="27"/>
      <c r="W28" s="28">
        <f>W27%</f>
        <v>0</v>
      </c>
      <c r="X28" s="28"/>
    </row>
    <row r="29" spans="1:24" ht="15.75" x14ac:dyDescent="0.25">
      <c r="P29" s="15" t="s">
        <v>30</v>
      </c>
      <c r="Q29" s="15" t="s">
        <v>31</v>
      </c>
      <c r="R29" s="15" t="s">
        <v>32</v>
      </c>
      <c r="S29" s="15" t="s">
        <v>33</v>
      </c>
      <c r="T29" s="13"/>
      <c r="U29" s="18" t="s">
        <v>21</v>
      </c>
      <c r="V29" s="19"/>
      <c r="W29" s="20">
        <f>W23*W28</f>
        <v>0</v>
      </c>
      <c r="X29" s="23"/>
    </row>
    <row r="30" spans="1:24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3000</v>
      </c>
      <c r="X30" s="23"/>
    </row>
    <row r="31" spans="1:24" ht="15.75" x14ac:dyDescent="0.25">
      <c r="R31" s="6" t="s">
        <v>33</v>
      </c>
      <c r="S31" s="17">
        <f>SUM(S30:S30)</f>
        <v>0</v>
      </c>
      <c r="U31" s="18" t="s">
        <v>15</v>
      </c>
      <c r="V31" s="19"/>
      <c r="W31" s="20">
        <f>W22</f>
        <v>16000</v>
      </c>
      <c r="X31" s="23"/>
    </row>
    <row r="32" spans="1:24" ht="15.75" x14ac:dyDescent="0.25">
      <c r="R32" s="6" t="s">
        <v>24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34</v>
      </c>
      <c r="S33" s="17">
        <f>S31*80%</f>
        <v>0</v>
      </c>
      <c r="U33" s="29" t="s">
        <v>23</v>
      </c>
      <c r="V33" s="30"/>
      <c r="W33" s="21">
        <f>W31+W30</f>
        <v>19000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38</v>
      </c>
      <c r="V35" s="31"/>
      <c r="W35" s="26">
        <v>668</v>
      </c>
      <c r="X35" s="25"/>
    </row>
    <row r="36" spans="15:24" ht="15.75" x14ac:dyDescent="0.25">
      <c r="P36" s="14" t="s">
        <v>29</v>
      </c>
      <c r="S36" s="11"/>
      <c r="T36" s="12"/>
      <c r="U36" s="18" t="s">
        <v>40</v>
      </c>
      <c r="V36" s="32"/>
      <c r="W36" s="35">
        <f>W33*W35+X37</f>
        <v>12692000</v>
      </c>
      <c r="X36" s="33"/>
    </row>
    <row r="37" spans="15:24" ht="15.75" x14ac:dyDescent="0.25">
      <c r="S37" s="12"/>
      <c r="T37" s="11"/>
      <c r="U37" s="18" t="s">
        <v>24</v>
      </c>
      <c r="V37" s="24"/>
      <c r="W37" s="34">
        <f>W36*0.9</f>
        <v>11422800</v>
      </c>
      <c r="X37" s="35"/>
    </row>
    <row r="38" spans="15:24" ht="15.75" x14ac:dyDescent="0.25">
      <c r="S38" s="11"/>
      <c r="T38" s="11"/>
      <c r="U38" s="18" t="s">
        <v>25</v>
      </c>
      <c r="V38" s="24"/>
      <c r="W38" s="34">
        <f>W36*0.8</f>
        <v>10153600</v>
      </c>
      <c r="X38" s="34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6"/>
      <c r="X39" s="25"/>
    </row>
    <row r="40" spans="15:24" ht="15.75" x14ac:dyDescent="0.25">
      <c r="U40" s="37" t="s">
        <v>26</v>
      </c>
      <c r="V40" s="38"/>
      <c r="W40" s="39">
        <f>W21*W35</f>
        <v>2004000</v>
      </c>
      <c r="X40" s="39"/>
    </row>
    <row r="41" spans="15:24" ht="15.75" x14ac:dyDescent="0.25">
      <c r="U41" s="18" t="s">
        <v>27</v>
      </c>
      <c r="V41" s="24"/>
      <c r="W41" s="36"/>
      <c r="X41" s="36"/>
    </row>
    <row r="42" spans="15:24" ht="15.75" x14ac:dyDescent="0.25">
      <c r="U42" s="40" t="s">
        <v>28</v>
      </c>
      <c r="V42" s="36"/>
      <c r="W42" s="34">
        <f>W36*0.025/12</f>
        <v>26441.666666666668</v>
      </c>
      <c r="X42" s="34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F43" sqref="F4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S19:T29"/>
  <sheetViews>
    <sheetView topLeftCell="F1" zoomScaleNormal="100" workbookViewId="0">
      <selection activeCell="S29" sqref="S29"/>
    </sheetView>
  </sheetViews>
  <sheetFormatPr defaultRowHeight="15" x14ac:dyDescent="0.25"/>
  <cols>
    <col min="19" max="19" width="22.5703125" customWidth="1"/>
  </cols>
  <sheetData>
    <row r="19" spans="19:20" x14ac:dyDescent="0.25">
      <c r="S19">
        <v>62.59</v>
      </c>
    </row>
    <row r="20" spans="19:20" x14ac:dyDescent="0.25">
      <c r="S20">
        <v>4.1900000000000004</v>
      </c>
    </row>
    <row r="21" spans="19:20" x14ac:dyDescent="0.25">
      <c r="S21">
        <v>2.08</v>
      </c>
    </row>
    <row r="22" spans="19:20" x14ac:dyDescent="0.25">
      <c r="S22">
        <f>S19+S20+S21</f>
        <v>68.86</v>
      </c>
      <c r="T22">
        <f>S22*10.764</f>
        <v>741.20903999999996</v>
      </c>
    </row>
    <row r="26" spans="19:20" x14ac:dyDescent="0.25">
      <c r="S26">
        <v>10493100</v>
      </c>
    </row>
    <row r="27" spans="19:20" x14ac:dyDescent="0.25">
      <c r="S27">
        <v>735000</v>
      </c>
    </row>
    <row r="28" spans="19:20" x14ac:dyDescent="0.25">
      <c r="S28">
        <v>30000</v>
      </c>
    </row>
    <row r="29" spans="19:20" x14ac:dyDescent="0.25">
      <c r="S29">
        <f>S26+S27+S28</f>
        <v>11258100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26"/>
  <sheetViews>
    <sheetView topLeftCell="A7" workbookViewId="0">
      <selection activeCell="X29" sqref="X29"/>
    </sheetView>
  </sheetViews>
  <sheetFormatPr defaultRowHeight="15" x14ac:dyDescent="0.25"/>
  <cols>
    <col min="14" max="14" width="22.7109375" customWidth="1"/>
    <col min="15" max="15" width="11" customWidth="1"/>
  </cols>
  <sheetData>
    <row r="1" spans="1:14" x14ac:dyDescent="0.25">
      <c r="A1" s="6"/>
    </row>
    <row r="16" spans="1:14" x14ac:dyDescent="0.25">
      <c r="N16">
        <v>56.79</v>
      </c>
    </row>
    <row r="17" spans="14:15" x14ac:dyDescent="0.25">
      <c r="N17">
        <v>3.78</v>
      </c>
    </row>
    <row r="18" spans="14:15" x14ac:dyDescent="0.25">
      <c r="N18">
        <v>1.89</v>
      </c>
    </row>
    <row r="19" spans="14:15" x14ac:dyDescent="0.25">
      <c r="N19">
        <f>N16+N17+N18</f>
        <v>62.46</v>
      </c>
      <c r="O19">
        <f>N19*10.764</f>
        <v>672.31943999999999</v>
      </c>
    </row>
    <row r="23" spans="14:15" x14ac:dyDescent="0.25">
      <c r="N23">
        <v>11479680</v>
      </c>
    </row>
    <row r="24" spans="14:15" x14ac:dyDescent="0.25">
      <c r="N24">
        <v>804000</v>
      </c>
    </row>
    <row r="25" spans="14:15" x14ac:dyDescent="0.25">
      <c r="N25">
        <v>30000</v>
      </c>
    </row>
    <row r="26" spans="14:15" x14ac:dyDescent="0.25">
      <c r="N26">
        <f>N23+N24+N25</f>
        <v>12313680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2023-12-13T08:53:57Z</dcterms:modified>
</cp:coreProperties>
</file>