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R13" i="1"/>
  <c r="R19" i="1"/>
  <c r="Q19" i="1"/>
  <c r="Q17" i="1"/>
  <c r="Q16" i="1"/>
  <c r="T3" i="1"/>
  <c r="S4" i="1"/>
  <c r="S3" i="1"/>
  <c r="Q1" i="1"/>
  <c r="F13" i="1"/>
  <c r="D12" i="1"/>
  <c r="D11" i="1"/>
  <c r="D14" i="1"/>
  <c r="D16" i="1"/>
  <c r="D10" i="1"/>
  <c r="O5" i="1"/>
  <c r="O4" i="1"/>
  <c r="O7" i="1"/>
  <c r="P3" i="1"/>
  <c r="O3" i="1"/>
  <c r="L16" i="1"/>
  <c r="L19" i="1"/>
  <c r="L6" i="1"/>
  <c r="L8" i="1"/>
  <c r="L9" i="1" s="1"/>
  <c r="L4" i="1"/>
  <c r="L3" i="1"/>
  <c r="L12" i="1" s="1"/>
  <c r="L10" i="1" l="1"/>
  <c r="L13" i="1" s="1"/>
  <c r="L17" i="1" l="1"/>
  <c r="L18" i="1"/>
  <c r="L20" i="1"/>
</calcChain>
</file>

<file path=xl/sharedStrings.xml><?xml version="1.0" encoding="utf-8"?>
<sst xmlns="http://schemas.openxmlformats.org/spreadsheetml/2006/main" count="25" uniqueCount="22">
  <si>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</si>
  <si>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</si>
  <si>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</si>
  <si>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</si>
  <si>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</si>
  <si>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</si>
  <si>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</si>
  <si>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</si>
  <si>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</si>
  <si>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</si>
  <si>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</si>
  <si>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</si>
  <si>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</si>
  <si>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</si>
  <si>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</si>
  <si>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</si>
  <si>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</si>
  <si>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</si>
  <si>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BU</t>
  </si>
  <si>
    <t>Rate</t>
  </si>
  <si>
    <t>Value</t>
  </si>
  <si>
    <t>Insurabl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</si>
</sst>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8E8E8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0" fontId="4" fillId="0" borderId="0" xfId="0" applyFont="1"/>
    <xf numFmtId="43" fontId="0" fillId="0" borderId="0" xfId="1" applyFont="1"/>
    <xf numFmtId="43" fontId="0" fillId="0" borderId="0" xfId="0" applyNumberFormat="1"/>
    <xf numFmtId="43" fontId="0" fillId="3" borderId="0" xfId="1" applyFont="1" applyFill="1"/>
    <xf numFmtId="170" fontId="0" fillId="0" borderId="0" xfId="0" applyNumberFormat="1"/>
    <xf numFmtId="0" fontId="0" fillId="3" borderId="0" xfId="0" applyFill="1"/>
    <xf numFmtId="17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activeCell="O4" sqref="O4"/>
    </sheetView>
  </sheetViews>
  <sheetFormatPr defaultRowHeight="15" x14ac:dyDescent="0.25"/>
  <cols>
    <col min="11" max="11" width="19.5703125" bestFit="1" customWidth="1"/>
    <col min="12" max="12" width="12.140625" bestFit="1" customWidth="1"/>
    <col min="15" max="15" width="12.5703125" style="15" bestFit="1" customWidth="1"/>
    <col min="16" max="16" width="10" bestFit="1" customWidth="1"/>
    <col min="17" max="17" width="12.7109375" bestFit="1" customWidth="1"/>
    <col min="18" max="18" width="10" bestFit="1" customWidth="1"/>
  </cols>
  <sheetData>
    <row r="1" spans="1:20" ht="16.5" x14ac:dyDescent="0.3">
      <c r="A1">
        <v>431</v>
      </c>
      <c r="K1" s="1" t="s">
        <v>0</v>
      </c>
      <c r="L1" s="2">
        <v>16000</v>
      </c>
      <c r="N1" t="s">
        <v>18</v>
      </c>
      <c r="O1" s="15">
        <v>431</v>
      </c>
      <c r="P1" s="15">
        <v>2700</v>
      </c>
      <c r="Q1" s="16">
        <f>O2-P1</f>
        <v>12800</v>
      </c>
      <c r="S1">
        <v>2023</v>
      </c>
    </row>
    <row r="2" spans="1:20" ht="33" x14ac:dyDescent="0.3">
      <c r="K2" s="3" t="s">
        <v>1</v>
      </c>
      <c r="L2" s="2">
        <v>2700</v>
      </c>
      <c r="N2" t="s">
        <v>19</v>
      </c>
      <c r="O2" s="15">
        <v>15500</v>
      </c>
      <c r="S2">
        <v>1988</v>
      </c>
    </row>
    <row r="3" spans="1:20" ht="16.5" x14ac:dyDescent="0.3">
      <c r="K3" s="1" t="s">
        <v>2</v>
      </c>
      <c r="L3" s="2">
        <f>L1-L2</f>
        <v>13300</v>
      </c>
      <c r="N3" t="s">
        <v>20</v>
      </c>
      <c r="O3" s="17">
        <f>O2*O1</f>
        <v>6680500</v>
      </c>
      <c r="P3" s="18">
        <f>O3*0.025/12</f>
        <v>13917.708333333334</v>
      </c>
      <c r="S3">
        <f>S1-S2</f>
        <v>35</v>
      </c>
      <c r="T3">
        <f>100-S3</f>
        <v>65</v>
      </c>
    </row>
    <row r="4" spans="1:20" ht="16.5" x14ac:dyDescent="0.3">
      <c r="K4" s="1" t="s">
        <v>3</v>
      </c>
      <c r="L4" s="2">
        <f>L2*1</f>
        <v>2700</v>
      </c>
      <c r="N4" t="s">
        <v>13</v>
      </c>
      <c r="O4" s="15">
        <f>O3*90%</f>
        <v>6012450</v>
      </c>
      <c r="S4">
        <f>60-S3</f>
        <v>25</v>
      </c>
    </row>
    <row r="5" spans="1:20" ht="16.5" x14ac:dyDescent="0.3">
      <c r="K5" s="1" t="s">
        <v>4</v>
      </c>
      <c r="L5" s="4">
        <v>11</v>
      </c>
      <c r="N5" t="s">
        <v>14</v>
      </c>
      <c r="O5" s="15">
        <f>O3*80%</f>
        <v>5344400</v>
      </c>
    </row>
    <row r="6" spans="1:20" ht="16.5" x14ac:dyDescent="0.3">
      <c r="K6" s="1" t="s">
        <v>5</v>
      </c>
      <c r="L6" s="4">
        <f>L7-L5</f>
        <v>49</v>
      </c>
    </row>
    <row r="7" spans="1:20" ht="16.5" x14ac:dyDescent="0.3">
      <c r="K7" s="1" t="s">
        <v>6</v>
      </c>
      <c r="L7" s="4">
        <v>60</v>
      </c>
      <c r="N7" t="s">
        <v>21</v>
      </c>
      <c r="O7" s="16">
        <f>P1*O1</f>
        <v>1163700</v>
      </c>
    </row>
    <row r="8" spans="1:20" ht="33" x14ac:dyDescent="0.3">
      <c r="K8" s="3" t="s">
        <v>7</v>
      </c>
      <c r="L8" s="4">
        <f>90*L5/L7</f>
        <v>16.5</v>
      </c>
      <c r="R8" s="14">
        <v>5201308</v>
      </c>
    </row>
    <row r="9" spans="1:20" ht="16.5" x14ac:dyDescent="0.3">
      <c r="K9" s="1"/>
      <c r="L9" s="5">
        <f>L8%</f>
        <v>0.16500000000000001</v>
      </c>
    </row>
    <row r="10" spans="1:20" ht="16.5" x14ac:dyDescent="0.3">
      <c r="B10">
        <v>14.69</v>
      </c>
      <c r="C10">
        <v>10.23</v>
      </c>
      <c r="D10">
        <f>C10*B10</f>
        <v>150.27870000000001</v>
      </c>
      <c r="F10">
        <v>395</v>
      </c>
      <c r="K10" s="1" t="s">
        <v>8</v>
      </c>
      <c r="L10" s="2">
        <f>L4*L9</f>
        <v>445.5</v>
      </c>
      <c r="R10" s="14">
        <v>5201308</v>
      </c>
    </row>
    <row r="11" spans="1:20" ht="16.5" x14ac:dyDescent="0.3">
      <c r="B11">
        <v>23.9</v>
      </c>
      <c r="C11">
        <v>10.220000000000001</v>
      </c>
      <c r="D11">
        <f t="shared" ref="D11:D17" si="0">C11*B11</f>
        <v>244.25800000000001</v>
      </c>
      <c r="F11">
        <v>391</v>
      </c>
      <c r="K11" s="1" t="s">
        <v>9</v>
      </c>
      <c r="L11" s="2">
        <v>2255</v>
      </c>
    </row>
    <row r="12" spans="1:20" ht="16.5" x14ac:dyDescent="0.3">
      <c r="D12" s="19">
        <f>SUM(D10:D11)</f>
        <v>394.5367</v>
      </c>
      <c r="F12">
        <v>30</v>
      </c>
      <c r="K12" s="1" t="s">
        <v>2</v>
      </c>
      <c r="L12" s="2">
        <f>L3</f>
        <v>13300</v>
      </c>
    </row>
    <row r="13" spans="1:20" ht="16.5" x14ac:dyDescent="0.3">
      <c r="F13">
        <f>SUM(F10:F12)</f>
        <v>816</v>
      </c>
      <c r="K13" s="1" t="s">
        <v>10</v>
      </c>
      <c r="L13" s="2">
        <f>L12+L11</f>
        <v>15555</v>
      </c>
      <c r="Q13" s="15">
        <v>138620</v>
      </c>
      <c r="R13" s="20">
        <f>Q13/10.764</f>
        <v>12878.112225938314</v>
      </c>
    </row>
    <row r="14" spans="1:20" ht="16.5" x14ac:dyDescent="0.3">
      <c r="B14">
        <v>38.4</v>
      </c>
      <c r="C14">
        <v>10.19</v>
      </c>
      <c r="D14" s="19">
        <f t="shared" si="0"/>
        <v>391.29599999999999</v>
      </c>
      <c r="K14" s="1"/>
      <c r="L14" s="4"/>
      <c r="Q14" s="15">
        <v>59310</v>
      </c>
      <c r="R14" s="15"/>
    </row>
    <row r="15" spans="1:20" ht="16.5" x14ac:dyDescent="0.3">
      <c r="K15" s="6" t="s">
        <v>11</v>
      </c>
      <c r="L15" s="7">
        <v>431</v>
      </c>
      <c r="Q15" s="15"/>
      <c r="R15" s="15"/>
    </row>
    <row r="16" spans="1:20" ht="16.5" x14ac:dyDescent="0.3">
      <c r="B16">
        <v>2.8</v>
      </c>
      <c r="C16">
        <v>10.54</v>
      </c>
      <c r="D16" s="19">
        <f t="shared" si="0"/>
        <v>29.511999999999997</v>
      </c>
      <c r="K16" s="6" t="s">
        <v>12</v>
      </c>
      <c r="L16" s="8">
        <f>L13*L15</f>
        <v>6704205</v>
      </c>
      <c r="Q16" s="15">
        <f>Q13-Q14</f>
        <v>79310</v>
      </c>
      <c r="R16" s="15"/>
    </row>
    <row r="17" spans="11:18" ht="16.5" x14ac:dyDescent="0.3">
      <c r="K17" s="9" t="s">
        <v>13</v>
      </c>
      <c r="L17" s="10">
        <f>L16*90%</f>
        <v>6033784.5</v>
      </c>
      <c r="Q17" s="15">
        <f>Q16*65%</f>
        <v>51551.5</v>
      </c>
      <c r="R17" s="15"/>
    </row>
    <row r="18" spans="11:18" ht="16.5" x14ac:dyDescent="0.3">
      <c r="K18" s="9" t="s">
        <v>14</v>
      </c>
      <c r="L18" s="10">
        <f>L16*80%</f>
        <v>5363364</v>
      </c>
      <c r="Q18" s="15"/>
      <c r="R18" s="15"/>
    </row>
    <row r="19" spans="11:18" ht="16.5" x14ac:dyDescent="0.3">
      <c r="K19" s="9" t="s">
        <v>15</v>
      </c>
      <c r="L19" s="10">
        <f>431*L2</f>
        <v>1163700</v>
      </c>
      <c r="Q19" s="20">
        <f>Q17+Q14</f>
        <v>110861.5</v>
      </c>
      <c r="R19" s="20">
        <f>Q19/10.764</f>
        <v>10299.284652545522</v>
      </c>
    </row>
    <row r="20" spans="11:18" ht="16.5" x14ac:dyDescent="0.3">
      <c r="K20" s="11" t="s">
        <v>16</v>
      </c>
      <c r="L20" s="10">
        <f>L16*0.025/12</f>
        <v>13967.09375</v>
      </c>
    </row>
    <row r="21" spans="11:18" ht="16.5" x14ac:dyDescent="0.3">
      <c r="K21" s="12" t="s">
        <v>17</v>
      </c>
      <c r="L21" s="13"/>
    </row>
    <row r="22" spans="11:18" x14ac:dyDescent="0.25">
      <c r="Q22" s="15">
        <v>431</v>
      </c>
    </row>
    <row r="23" spans="11:18" x14ac:dyDescent="0.25">
      <c r="Q23" s="15">
        <v>10299</v>
      </c>
    </row>
    <row r="24" spans="11:18" x14ac:dyDescent="0.25">
      <c r="Q24" s="15">
        <f>Q23*Q22</f>
        <v>4438869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2023-12-13T10:01:33Z</dcterms:modified>
</cp:coreProperties>
</file>