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u Sadashiv Waghmare\"/>
    </mc:Choice>
  </mc:AlternateContent>
  <xr:revisionPtr revIDLastSave="0" documentId="13_ncr:1_{47FB07B4-FCA6-488C-B83E-E2E75468B1E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Q7" i="4"/>
  <c r="Q8" i="4"/>
  <c r="Q9" i="4"/>
  <c r="Q10" i="4"/>
  <c r="Q11" i="4"/>
  <c r="Q12" i="4"/>
  <c r="Q13" i="4"/>
  <c r="Q14" i="4"/>
  <c r="Q15" i="4"/>
  <c r="C2" i="4"/>
  <c r="R6" i="4" l="1"/>
  <c r="Q6" i="4"/>
  <c r="S6" i="4"/>
  <c r="J21" i="4"/>
  <c r="I24" i="4"/>
  <c r="N22" i="4"/>
  <c r="I21" i="4"/>
  <c r="J20" i="4"/>
  <c r="J19" i="4"/>
  <c r="J22" i="4"/>
  <c r="P29" i="4"/>
  <c r="P30" i="4" s="1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<sst xmlns="http://schemas.openxmlformats.org/spreadsheetml/2006/main" count="33" uniqueCount="27">
  <si>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</si>
  <si>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</si>
  <si>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</si>
  <si>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</si>
  <si>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</si>
  <si>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</si>
  <si>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</si>
  <si>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</si>
  <si>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</si>
  <si>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</si>
  <si>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</si>
  <si>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</si>
  <si>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</si>
  <si>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204, 2dn floor, vedang lake city, nandivali koliwada, kalyan east</t>
  </si>
  <si>
    <t>agreement  - 18.11.23</t>
  </si>
  <si>
    <t>av</t>
  </si>
  <si>
    <t>sd</t>
  </si>
  <si>
    <t>rd</t>
  </si>
  <si>
    <t>bv</t>
  </si>
  <si>
    <t>bua</t>
  </si>
  <si>
    <t>ca</t>
  </si>
  <si>
    <t>balcony</t>
  </si>
  <si>
    <t>ttoa</t>
  </si>
  <si>
    <t>rate on ca</t>
  </si>
  <si>
    <t>fmv</t>
  </si>
  <si>
    <t>vedang lake city</t>
  </si>
  <si>
    <t>20.11.23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</si>
</sst>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183042</xdr:colOff>
      <xdr:row>42</xdr:row>
      <xdr:rowOff>39158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C4B82B-84D8-4978-A144-9DAED9AE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13442" cy="75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277710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A42DE-39E4-44C2-BD23-41FB680C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40910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392707</xdr:colOff>
      <xdr:row>30</xdr:row>
      <xdr:rowOff>86508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B11EB-F2BA-44C1-B7D3-9D4541B3D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632707" cy="5611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31</xdr:row>
      <xdr:rowOff>134120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05F9A-A08E-411D-8D45-8998872A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5515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81559-AA54-493A-9A8C-9960F537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320</v>
      </c>
      <c r="C2" s="4">
        <f>B2*1.1</f>
        <v>352</v>
      </c>
      <c r="D2" s="4">
        <f t="shared" ref="D2:D13" si="2">C2*1.2</f>
        <v>422.4</v>
      </c>
      <c r="E2" s="16">
        <f t="shared" ref="E2:E13" si="3">R2</f>
        <v>3300000</v>
      </c>
      <c r="F2" s="10">
        <f t="shared" ref="F2:F13" si="4">ROUND((E2/B2),0)</f>
        <v>10313</v>
      </c>
      <c r="G2" s="10">
        <f t="shared" ref="G2:G13" si="5">ROUND((E2/C2),0)</f>
        <v>9375</v>
      </c>
      <c r="H2" s="10">
        <f t="shared" ref="H2:H13" si="6">ROUND((E2/D2),0)</f>
        <v>7813</v>
      </c>
      <c r="I2" s="4" t="e">
        <f>#REF!</f>
        <v>#REF!</v>
      </c>
      <c r="J2" s="4" t="str">
        <f t="shared" ref="J2:J13" si="7">S2</f>
        <v>vedang lake city</v>
      </c>
      <c r="O2">
        <v>0</v>
      </c>
      <c r="P2">
        <f t="shared" ref="P2:P12" si="8">O2/1.2</f>
        <v>0</v>
      </c>
      <c r="Q2">
        <v>320</v>
      </c>
      <c r="R2" s="2">
        <v>3300000</v>
      </c>
      <c r="S2" s="8" t="s">
        <v>25</v>
      </c>
      <c r="T2" s="8"/>
    </row>
    <row r="3" spans="1:20" x14ac:dyDescent="0.25">
      <c r="A3" s="4">
        <f t="shared" si="0"/>
        <v>0</v>
      </c>
      <c r="B3" s="4">
        <f t="shared" si="1"/>
        <v>428</v>
      </c>
      <c r="C3" s="4">
        <f t="shared" ref="C3:C15" si="9">B3*1.1</f>
        <v>470.8</v>
      </c>
      <c r="D3" s="4">
        <f t="shared" si="2"/>
        <v>564.96</v>
      </c>
      <c r="E3" s="16">
        <f t="shared" si="3"/>
        <v>3000000</v>
      </c>
      <c r="F3" s="15">
        <f t="shared" si="4"/>
        <v>7009</v>
      </c>
      <c r="G3" s="10">
        <f t="shared" si="5"/>
        <v>6372</v>
      </c>
      <c r="H3" s="10">
        <f t="shared" si="6"/>
        <v>5310</v>
      </c>
      <c r="I3" s="4" t="e">
        <f>#REF!</f>
        <v>#REF!</v>
      </c>
      <c r="J3" s="4" t="str">
        <f t="shared" si="7"/>
        <v>vedang lake city</v>
      </c>
      <c r="O3">
        <v>0</v>
      </c>
      <c r="P3">
        <f t="shared" si="8"/>
        <v>0</v>
      </c>
      <c r="Q3">
        <v>428</v>
      </c>
      <c r="R3" s="2">
        <v>3000000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428</v>
      </c>
      <c r="C4" s="4">
        <f t="shared" si="9"/>
        <v>470.8</v>
      </c>
      <c r="D4" s="4">
        <f t="shared" si="2"/>
        <v>564.96</v>
      </c>
      <c r="E4" s="16">
        <f t="shared" si="3"/>
        <v>3300000</v>
      </c>
      <c r="F4" s="15">
        <f t="shared" si="4"/>
        <v>7710</v>
      </c>
      <c r="G4" s="10">
        <f t="shared" si="5"/>
        <v>7009</v>
      </c>
      <c r="H4" s="10">
        <f t="shared" si="6"/>
        <v>5841</v>
      </c>
      <c r="I4" s="4" t="e">
        <f>#REF!</f>
        <v>#REF!</v>
      </c>
      <c r="J4" s="4" t="str">
        <f t="shared" si="7"/>
        <v>vedang lake city</v>
      </c>
      <c r="O4">
        <v>0</v>
      </c>
      <c r="P4">
        <f t="shared" si="8"/>
        <v>0</v>
      </c>
      <c r="Q4">
        <v>428</v>
      </c>
      <c r="R4" s="2">
        <v>3300000</v>
      </c>
      <c r="S4" s="8" t="s">
        <v>25</v>
      </c>
      <c r="T4" s="8"/>
    </row>
    <row r="5" spans="1:20" x14ac:dyDescent="0.25">
      <c r="A5" s="4">
        <f t="shared" si="0"/>
        <v>0</v>
      </c>
      <c r="B5" s="4">
        <f t="shared" si="1"/>
        <v>320</v>
      </c>
      <c r="C5" s="4">
        <f t="shared" si="9"/>
        <v>352</v>
      </c>
      <c r="D5" s="4">
        <f t="shared" si="2"/>
        <v>422.4</v>
      </c>
      <c r="E5" s="16">
        <f t="shared" si="3"/>
        <v>3200000</v>
      </c>
      <c r="F5" s="10">
        <f t="shared" si="4"/>
        <v>10000</v>
      </c>
      <c r="G5" s="10">
        <f t="shared" si="5"/>
        <v>9091</v>
      </c>
      <c r="H5" s="10">
        <f t="shared" si="6"/>
        <v>7576</v>
      </c>
      <c r="I5" s="4" t="e">
        <f>#REF!</f>
        <v>#REF!</v>
      </c>
      <c r="J5" s="4" t="str">
        <f t="shared" si="7"/>
        <v>vedang lake city</v>
      </c>
      <c r="O5">
        <v>0</v>
      </c>
      <c r="P5">
        <f t="shared" si="8"/>
        <v>0</v>
      </c>
      <c r="Q5">
        <v>320</v>
      </c>
      <c r="R5" s="2">
        <v>3200000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428.29955999999999</v>
      </c>
      <c r="C6" s="4">
        <f t="shared" si="9"/>
        <v>471.12951600000002</v>
      </c>
      <c r="D6" s="4">
        <f t="shared" si="2"/>
        <v>565.35541920000003</v>
      </c>
      <c r="E6" s="16">
        <f t="shared" si="3"/>
        <v>2754000</v>
      </c>
      <c r="F6" s="15">
        <f t="shared" si="4"/>
        <v>6430</v>
      </c>
      <c r="G6" s="10">
        <f t="shared" si="5"/>
        <v>5846</v>
      </c>
      <c r="H6" s="10">
        <f t="shared" si="6"/>
        <v>4871</v>
      </c>
      <c r="I6" s="4" t="e">
        <f>#REF!</f>
        <v>#REF!</v>
      </c>
      <c r="J6" s="4">
        <f t="shared" si="7"/>
        <v>39.79</v>
      </c>
      <c r="O6">
        <v>0</v>
      </c>
      <c r="P6">
        <f t="shared" si="8"/>
        <v>0</v>
      </c>
      <c r="Q6">
        <f>S6*10.764</f>
        <v>428.29955999999999</v>
      </c>
      <c r="R6" s="2">
        <f>2550000+178500+25500</f>
        <v>2754000</v>
      </c>
      <c r="S6" s="8">
        <f>29.74+10.05</f>
        <v>39.79</v>
      </c>
      <c r="T6" s="8" t="s">
        <v>26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20</v>
      </c>
      <c r="I19">
        <v>320</v>
      </c>
      <c r="J19">
        <f>29.74*10.764</f>
        <v>320.12135999999998</v>
      </c>
    </row>
    <row r="20" spans="7:24" x14ac:dyDescent="0.25">
      <c r="H20" t="s">
        <v>21</v>
      </c>
      <c r="I20">
        <v>108</v>
      </c>
      <c r="J20">
        <f>10.05*10.764</f>
        <v>108.1782</v>
      </c>
    </row>
    <row r="21" spans="7:24" x14ac:dyDescent="0.25">
      <c r="H21" t="s">
        <v>22</v>
      </c>
      <c r="I21">
        <f>I20+I19</f>
        <v>428</v>
      </c>
      <c r="J21">
        <f>I21/10.764</f>
        <v>39.762170196952809</v>
      </c>
    </row>
    <row r="22" spans="7:24" x14ac:dyDescent="0.25">
      <c r="G22" s="6"/>
      <c r="H22" t="s">
        <v>19</v>
      </c>
      <c r="I22">
        <v>471</v>
      </c>
      <c r="J22">
        <f>43.769*10.764</f>
        <v>471.12951599999997</v>
      </c>
      <c r="N22">
        <f>I22/I21</f>
        <v>1.1004672897196262</v>
      </c>
    </row>
    <row r="23" spans="7:24" x14ac:dyDescent="0.25">
      <c r="H23" t="s">
        <v>23</v>
      </c>
      <c r="I23">
        <v>7200</v>
      </c>
    </row>
    <row r="24" spans="7:24" x14ac:dyDescent="0.25">
      <c r="H24" t="s">
        <v>24</v>
      </c>
      <c r="I24">
        <f>I23*I21</f>
        <v>3081600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14</v>
      </c>
      <c r="Q25" s="14"/>
      <c r="R25" s="14"/>
      <c r="T25" s="14"/>
      <c r="U25" s="14"/>
      <c r="V25" s="11"/>
      <c r="W25" s="11"/>
      <c r="X25" s="11"/>
    </row>
    <row r="26" spans="7:24" x14ac:dyDescent="0.25">
      <c r="O26" t="s">
        <v>15</v>
      </c>
      <c r="P26">
        <v>2700000</v>
      </c>
      <c r="Q26" s="11"/>
      <c r="R26" s="11"/>
      <c r="T26" s="11"/>
      <c r="U26" s="11"/>
      <c r="V26" s="11"/>
      <c r="W26" s="11"/>
      <c r="X26" s="11"/>
    </row>
    <row r="27" spans="7:24" x14ac:dyDescent="0.25">
      <c r="O27" t="s">
        <v>16</v>
      </c>
      <c r="P27">
        <v>189000</v>
      </c>
      <c r="Q27" s="11"/>
      <c r="R27" s="11"/>
      <c r="T27" s="11"/>
      <c r="U27" s="11"/>
      <c r="V27" s="11"/>
      <c r="W27" s="11"/>
      <c r="X27" s="11"/>
    </row>
    <row r="28" spans="7:24" x14ac:dyDescent="0.25">
      <c r="O28" t="s">
        <v>17</v>
      </c>
      <c r="P28">
        <v>27000</v>
      </c>
      <c r="Q28" s="11"/>
      <c r="R28" s="12"/>
      <c r="T28" s="12"/>
      <c r="U28" s="12"/>
      <c r="V28" s="11"/>
      <c r="W28" s="11"/>
      <c r="X28" s="11"/>
    </row>
    <row r="29" spans="7:24" x14ac:dyDescent="0.25">
      <c r="O29" t="s">
        <v>18</v>
      </c>
      <c r="P29">
        <f>P28+P27+P26</f>
        <v>2916000</v>
      </c>
      <c r="Q29" s="11"/>
      <c r="R29" s="11"/>
      <c r="T29" s="11"/>
      <c r="U29" s="11"/>
      <c r="V29" s="11"/>
      <c r="W29" s="11"/>
      <c r="X29" s="11"/>
    </row>
    <row r="30" spans="7:24" x14ac:dyDescent="0.25">
      <c r="P30">
        <f>P29/428</f>
        <v>6813.0841121495323</v>
      </c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2023-12-11T06:39:31Z</dcterms:modified>
</cp:coreProperties>
</file>