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Krishna Gopal Parasram Soni - Nipania\"/>
    </mc:Choice>
  </mc:AlternateContent>
  <xr:revisionPtr revIDLastSave="0" documentId="13_ncr:1_{C588A4FE-2AEB-42C0-8CD5-06F7CBFF7E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O10" i="2" l="1"/>
  <c r="G22" i="2"/>
  <c r="G17" i="2"/>
  <c r="I17" i="2"/>
  <c r="K18" i="2" s="1"/>
  <c r="F17" i="2"/>
  <c r="G13" i="2" l="1"/>
  <c r="K10" i="3" l="1"/>
  <c r="K11" i="3"/>
  <c r="L3" i="3" l="1"/>
  <c r="L4" i="3"/>
  <c r="L5" i="3"/>
  <c r="L6" i="3"/>
  <c r="L7" i="3"/>
  <c r="L8" i="3"/>
  <c r="L2" i="3"/>
  <c r="H26" i="3" l="1"/>
  <c r="C26" i="3"/>
  <c r="H25" i="3"/>
  <c r="C25" i="3"/>
  <c r="H24" i="3"/>
  <c r="C24" i="3"/>
  <c r="H23" i="3"/>
  <c r="C23" i="3"/>
  <c r="H22" i="3"/>
  <c r="C22" i="3"/>
  <c r="H21" i="3"/>
  <c r="C21" i="3"/>
  <c r="H20" i="3"/>
  <c r="C20" i="3"/>
  <c r="H19" i="3"/>
  <c r="C19" i="3"/>
  <c r="H18" i="3"/>
  <c r="C18" i="3"/>
  <c r="H17" i="3"/>
  <c r="C17" i="3"/>
  <c r="H4" i="3"/>
  <c r="H5" i="3"/>
  <c r="H6" i="3"/>
  <c r="H7" i="3"/>
  <c r="H8" i="3"/>
  <c r="H9" i="3"/>
  <c r="H10" i="3"/>
  <c r="H11" i="3"/>
  <c r="H12" i="3"/>
  <c r="H3" i="3"/>
  <c r="C4" i="3"/>
  <c r="C5" i="3"/>
  <c r="C6" i="3"/>
  <c r="C7" i="3"/>
  <c r="C8" i="3"/>
  <c r="C9" i="3"/>
  <c r="C10" i="3"/>
  <c r="C11" i="3"/>
  <c r="C12" i="3"/>
  <c r="C3" i="3"/>
  <c r="G27" i="3" l="1"/>
  <c r="C27" i="3"/>
  <c r="B27" i="3"/>
  <c r="H27" i="3"/>
  <c r="G13" i="3"/>
  <c r="C13" i="3"/>
  <c r="B13" i="3"/>
  <c r="H13" i="3"/>
  <c r="C8" i="2" l="1"/>
  <c r="I3" i="2" l="1"/>
  <c r="K2" i="2" s="1"/>
  <c r="O8" i="2"/>
  <c r="H8" i="2"/>
  <c r="J8" i="2" s="1"/>
  <c r="K8" i="2" s="1"/>
  <c r="L8" i="2" s="1"/>
  <c r="O9" i="2"/>
  <c r="H9" i="2"/>
  <c r="J9" i="2" s="1"/>
  <c r="K9" i="2" s="1"/>
  <c r="L9" i="2" s="1"/>
  <c r="N9" i="2" s="1"/>
  <c r="N8" i="2" l="1"/>
  <c r="N10" i="2" s="1"/>
  <c r="B17" i="2" s="1"/>
  <c r="B13" i="2"/>
  <c r="I9" i="2"/>
  <c r="I8" i="2"/>
  <c r="M9" i="2"/>
  <c r="M8" i="2" l="1"/>
  <c r="M10" i="2" s="1"/>
  <c r="B4" i="2"/>
  <c r="B16" i="2" s="1"/>
  <c r="J2" i="2"/>
  <c r="L2" i="2" s="1"/>
  <c r="B23" i="2" l="1"/>
  <c r="B24" i="2" l="1"/>
  <c r="E4" i="2"/>
  <c r="B20" i="2"/>
  <c r="E1" i="2" s="1"/>
  <c r="L3" i="2"/>
  <c r="L4" i="2" s="1"/>
  <c r="P4" i="2" l="1"/>
  <c r="R4" i="2" s="1"/>
  <c r="P3" i="2"/>
  <c r="B22" i="2"/>
  <c r="E3" i="2" s="1"/>
  <c r="P2" i="2"/>
  <c r="R2" i="2" s="1"/>
  <c r="B21" i="2"/>
  <c r="E2" i="2" s="1"/>
  <c r="R3" i="2" l="1"/>
</calcChain>
</file>

<file path=xl/sharedStrings.xml><?xml version="1.0" encoding="utf-8"?>
<sst xmlns="http://schemas.openxmlformats.org/spreadsheetml/2006/main" count="74" uniqueCount="54">
  <si>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</si>
  <si>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</si>
  <si>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</si>
  <si>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</si>
  <si>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</si>
  <si>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</si>
  <si>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</si>
  <si>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Total Value</t>
  </si>
  <si>
    <t>Realisable Value</t>
  </si>
  <si>
    <t>Distress Value</t>
  </si>
  <si>
    <t>land area</t>
  </si>
  <si>
    <t>Land Value</t>
  </si>
  <si>
    <t>Structure Value</t>
  </si>
  <si>
    <t>Final Depreciated Rate to be considered</t>
  </si>
  <si>
    <t>Final Depreciated Value to be considered</t>
  </si>
  <si>
    <t xml:space="preserve">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</si>
  <si>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</si>
  <si>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</si>
  <si>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</si>
  <si>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</si>
  <si>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</si>
  <si>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</si>
  <si>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</si>
  <si>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</si>
  <si>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</si>
  <si>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</si>
  <si>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</si>
  <si>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</si>
  <si>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</si>
  <si>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</si>
  <si>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</si>
  <si>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</si>
  <si>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</si>
  <si>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</si>
  <si>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</si>
  <si>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</si>
  <si>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</si>
  <si>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Rate dep. Calculation</t>
  </si>
  <si>
    <t>Round Fig.</t>
  </si>
  <si>
    <t>Dep. Fig.</t>
  </si>
  <si>
    <t>FMV</t>
  </si>
  <si>
    <t>RV</t>
  </si>
  <si>
    <t>DV</t>
  </si>
  <si>
    <t>IV</t>
  </si>
  <si>
    <r>
      <rPr>
        <b/>
        <sz val="18"/>
        <color theme="1"/>
        <rFont val="Calibri"/>
        <family val="2"/>
        <scheme val="minor"/>
      </rPr>
      <t xml:space="preserve">Area </t>
    </r>
    <r>
      <rPr>
        <sz val="11"/>
        <color theme="1"/>
        <rFont val="Calibri"/>
        <family val="2"/>
        <scheme val="minor"/>
      </rPr>
      <t xml:space="preserve">Calculation to convert </t>
    </r>
    <r>
      <rPr>
        <b/>
        <sz val="14"/>
        <color theme="1"/>
        <rFont val="Calibri"/>
        <family val="2"/>
        <scheme val="minor"/>
      </rPr>
      <t>Area Sq. M To Sq. Ft.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</si>
  <si>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Sq.M To Sq.Ft.</t>
    </r>
  </si>
  <si>
    <t>Sr.No.</t>
  </si>
  <si>
    <t>Sq.M.</t>
  </si>
  <si>
    <t>Sq.Ft.</t>
  </si>
  <si>
    <t>Total</t>
  </si>
  <si>
    <r>
      <rPr>
        <b/>
        <sz val="20"/>
        <color theme="1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 xml:space="preserve"> Calculation to convert </t>
    </r>
    <r>
      <rPr>
        <b/>
        <sz val="14"/>
        <color theme="1"/>
        <rFont val="Calibri"/>
        <family val="2"/>
        <scheme val="minor"/>
      </rPr>
      <t>Area Sq. Ft To Sq. M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</si>
  <si>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Sq.Ft To Sq.M.</t>
    </r>
  </si>
  <si>
    <t>Meter</t>
  </si>
  <si>
    <t>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</si>
</sst>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6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FF00"/>
      <name val="Arial Narrow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/>
    </xf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2" fontId="1" fillId="0" borderId="0" xfId="0" applyNumberFormat="1" applyFont="1"/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16" fillId="0" borderId="0" xfId="0" applyFont="1"/>
    <xf numFmtId="3" fontId="16" fillId="0" borderId="0" xfId="0" applyNumberFormat="1" applyFont="1"/>
    <xf numFmtId="3" fontId="17" fillId="2" borderId="1" xfId="0" applyNumberFormat="1" applyFont="1" applyFill="1" applyBorder="1" applyAlignment="1">
      <alignment vertical="top"/>
    </xf>
    <xf numFmtId="3" fontId="1" fillId="0" borderId="0" xfId="0" applyNumberFormat="1" applyFont="1" applyAlignment="1">
      <alignment vertical="top"/>
    </xf>
    <xf numFmtId="0" fontId="0" fillId="3" borderId="0" xfId="0" applyFill="1"/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0" fontId="16" fillId="4" borderId="0" xfId="0" applyFont="1" applyFill="1"/>
    <xf numFmtId="0" fontId="21" fillId="4" borderId="0" xfId="0" applyFont="1" applyFill="1" applyAlignment="1">
      <alignment horizontal="left"/>
    </xf>
    <xf numFmtId="0" fontId="21" fillId="4" borderId="0" xfId="0" applyFont="1" applyFill="1"/>
    <xf numFmtId="0" fontId="0" fillId="4" borderId="0" xfId="0" applyFill="1"/>
    <xf numFmtId="0" fontId="22" fillId="4" borderId="0" xfId="0" applyFont="1" applyFill="1"/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vertical="top"/>
    </xf>
    <xf numFmtId="166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22" sqref="O22"/>
    </sheetView>
  </sheetViews>
  <sheetFormatPr defaultRowHeight="16.5" x14ac:dyDescent="0.3"/>
  <cols>
    <col min="1" max="1" width="17.5703125" style="33" customWidth="1"/>
    <col min="2" max="2" width="19.14062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A1" s="13" t="s">
        <v>11</v>
      </c>
      <c r="B1" s="1"/>
      <c r="D1" s="49" t="s">
        <v>40</v>
      </c>
      <c r="E1" s="50">
        <f>B20</f>
        <v>3659138</v>
      </c>
      <c r="H1" s="7" t="s">
        <v>31</v>
      </c>
      <c r="K1" s="7" t="s">
        <v>18</v>
      </c>
      <c r="O1" s="7" t="s">
        <v>26</v>
      </c>
      <c r="R1" s="7" t="s">
        <v>26</v>
      </c>
    </row>
    <row r="2" spans="1:19" x14ac:dyDescent="0.3">
      <c r="A2" s="60" t="s">
        <v>10</v>
      </c>
      <c r="B2" s="61">
        <v>581</v>
      </c>
      <c r="D2" s="49" t="s">
        <v>41</v>
      </c>
      <c r="E2" s="50">
        <f>B21</f>
        <v>3293224</v>
      </c>
      <c r="F2"/>
      <c r="G2"/>
      <c r="H2" s="1" t="s">
        <v>32</v>
      </c>
      <c r="I2" s="52">
        <v>35000</v>
      </c>
      <c r="J2" s="52">
        <f>B2</f>
        <v>581</v>
      </c>
      <c r="K2" s="52">
        <f>I3</f>
        <v>3252</v>
      </c>
      <c r="L2" s="44">
        <f>J2*K2</f>
        <v>1889412</v>
      </c>
      <c r="O2" s="49" t="s">
        <v>28</v>
      </c>
      <c r="P2" s="50">
        <f>B20</f>
        <v>3659138</v>
      </c>
      <c r="R2" s="19">
        <f>P2*0.025/12</f>
        <v>7623.2041666666673</v>
      </c>
      <c r="S2" s="17" t="s">
        <v>27</v>
      </c>
    </row>
    <row r="3" spans="1:19" x14ac:dyDescent="0.3">
      <c r="A3" s="62" t="s">
        <v>6</v>
      </c>
      <c r="B3" s="63">
        <v>5000</v>
      </c>
      <c r="D3" s="49" t="s">
        <v>42</v>
      </c>
      <c r="E3" s="50">
        <f>B22</f>
        <v>2927310</v>
      </c>
      <c r="F3"/>
      <c r="G3"/>
      <c r="H3" s="1" t="s">
        <v>33</v>
      </c>
      <c r="I3" s="52">
        <f>MROUND(I2/10.764,1)</f>
        <v>3252</v>
      </c>
      <c r="J3" s="52"/>
      <c r="K3" s="44"/>
      <c r="L3" s="44">
        <f>N10</f>
        <v>754138</v>
      </c>
      <c r="O3" s="49" t="s">
        <v>28</v>
      </c>
      <c r="P3" s="50">
        <f>B20</f>
        <v>3659138</v>
      </c>
      <c r="Q3" s="7"/>
      <c r="R3" s="19">
        <f>P3*0.04/12</f>
        <v>12197.126666666665</v>
      </c>
      <c r="S3" s="51" t="s">
        <v>29</v>
      </c>
    </row>
    <row r="4" spans="1:19" x14ac:dyDescent="0.3">
      <c r="A4" s="64" t="s">
        <v>15</v>
      </c>
      <c r="B4" s="65">
        <f>ROUND((B2*B3),0)</f>
        <v>2905000</v>
      </c>
      <c r="D4" s="49" t="s">
        <v>43</v>
      </c>
      <c r="E4" s="50">
        <f>B23</f>
        <v>871500</v>
      </c>
      <c r="F4" s="21"/>
      <c r="G4" s="21"/>
      <c r="I4" s="44"/>
      <c r="J4" s="52"/>
      <c r="K4" s="44"/>
      <c r="L4" s="44">
        <f>SUM(L2:L3)</f>
        <v>2643550</v>
      </c>
      <c r="O4" s="49" t="s">
        <v>28</v>
      </c>
      <c r="P4" s="50">
        <f>B20</f>
        <v>3659138</v>
      </c>
      <c r="Q4" s="7"/>
      <c r="R4" s="19">
        <f>P4*0.033/12</f>
        <v>10062.629500000001</v>
      </c>
      <c r="S4" s="17" t="s">
        <v>30</v>
      </c>
    </row>
    <row r="5" spans="1:19" x14ac:dyDescent="0.3">
      <c r="B5" s="13" t="s">
        <v>12</v>
      </c>
    </row>
    <row r="6" spans="1:19" s="3" customFormat="1" ht="60" x14ac:dyDescent="0.2">
      <c r="A6" s="34" t="s">
        <v>16</v>
      </c>
      <c r="B6" s="4" t="s">
        <v>20</v>
      </c>
      <c r="C6" s="4" t="s">
        <v>23</v>
      </c>
      <c r="D6" s="4" t="s">
        <v>0</v>
      </c>
      <c r="E6" s="4" t="s">
        <v>1</v>
      </c>
      <c r="F6" s="4" t="s">
        <v>2</v>
      </c>
      <c r="G6" s="35" t="s">
        <v>5</v>
      </c>
      <c r="H6" s="5" t="s">
        <v>22</v>
      </c>
      <c r="I6" s="5" t="s">
        <v>21</v>
      </c>
      <c r="J6" s="8" t="s">
        <v>3</v>
      </c>
      <c r="K6" s="8" t="s">
        <v>4</v>
      </c>
      <c r="L6" s="5" t="s">
        <v>13</v>
      </c>
      <c r="M6" s="36" t="s">
        <v>19</v>
      </c>
      <c r="N6" s="5" t="s">
        <v>14</v>
      </c>
      <c r="O6" s="5" t="s">
        <v>35</v>
      </c>
    </row>
    <row r="7" spans="1:19" s="3" customFormat="1" ht="15" x14ac:dyDescent="0.2">
      <c r="A7" s="34"/>
      <c r="B7" s="4"/>
      <c r="C7" s="5" t="s">
        <v>36</v>
      </c>
      <c r="D7" s="4"/>
      <c r="E7" s="4"/>
      <c r="F7" s="4"/>
      <c r="G7" s="35" t="s">
        <v>24</v>
      </c>
      <c r="H7" s="5"/>
      <c r="I7" s="5"/>
      <c r="J7" s="8"/>
      <c r="K7" s="8"/>
      <c r="L7" s="8" t="s">
        <v>25</v>
      </c>
      <c r="M7" s="8" t="s">
        <v>25</v>
      </c>
      <c r="N7" s="8" t="s">
        <v>25</v>
      </c>
      <c r="O7" s="8" t="s">
        <v>25</v>
      </c>
    </row>
    <row r="8" spans="1:19" s="11" customFormat="1" x14ac:dyDescent="0.25">
      <c r="A8" s="41">
        <v>1</v>
      </c>
      <c r="B8" s="38"/>
      <c r="C8" s="37">
        <f>B2</f>
        <v>581</v>
      </c>
      <c r="D8" s="42">
        <v>2014</v>
      </c>
      <c r="E8" s="42">
        <v>2023</v>
      </c>
      <c r="F8" s="42">
        <v>60</v>
      </c>
      <c r="G8" s="45">
        <v>1500</v>
      </c>
      <c r="H8" s="46">
        <f t="shared" ref="H8" si="0">E8-D8</f>
        <v>9</v>
      </c>
      <c r="I8" s="46">
        <f t="shared" ref="I8" si="1">F8-H8</f>
        <v>51</v>
      </c>
      <c r="J8" s="75">
        <f t="shared" ref="J8" si="2">IF(H8&gt;=5,90*H8/F8,0)</f>
        <v>13.5</v>
      </c>
      <c r="K8" s="46">
        <f t="shared" ref="K8" si="3">G8/100*J8</f>
        <v>202.5</v>
      </c>
      <c r="L8" s="46">
        <f>ROUND((G8-K8),0)</f>
        <v>1298</v>
      </c>
      <c r="M8" s="46">
        <f t="shared" ref="M8" si="4">O8-N8</f>
        <v>117362</v>
      </c>
      <c r="N8" s="46">
        <f>ROUND((L8*C8),0)</f>
        <v>754138</v>
      </c>
      <c r="O8" s="46">
        <f t="shared" ref="O8" si="5">ROUND((C8*G8),0)</f>
        <v>871500</v>
      </c>
    </row>
    <row r="9" spans="1:19" s="11" customFormat="1" x14ac:dyDescent="0.25">
      <c r="A9" s="43">
        <v>2</v>
      </c>
      <c r="B9" s="38"/>
      <c r="C9" s="37">
        <v>0</v>
      </c>
      <c r="D9" s="42">
        <v>0</v>
      </c>
      <c r="E9" s="42">
        <v>0</v>
      </c>
      <c r="F9" s="42">
        <v>60</v>
      </c>
      <c r="G9" s="45">
        <v>0</v>
      </c>
      <c r="H9" s="46">
        <f t="shared" ref="H9" si="6">E9-D9</f>
        <v>0</v>
      </c>
      <c r="I9" s="46">
        <f t="shared" ref="I9" si="7">F9-H9</f>
        <v>60</v>
      </c>
      <c r="J9" s="46">
        <f t="shared" ref="J9" si="8">IF(H9&gt;=5,90*H9/F9,0)</f>
        <v>0</v>
      </c>
      <c r="K9" s="46">
        <f t="shared" ref="K9" si="9">G9/100*J9</f>
        <v>0</v>
      </c>
      <c r="L9" s="46">
        <f t="shared" ref="L9" si="10">ROUND((G9-K9),0)</f>
        <v>0</v>
      </c>
      <c r="M9" s="46">
        <f t="shared" ref="M9" si="11">O9-N9</f>
        <v>0</v>
      </c>
      <c r="N9" s="46">
        <f t="shared" ref="N9" si="12">ROUND((L9*C9),0)</f>
        <v>0</v>
      </c>
      <c r="O9" s="46">
        <f t="shared" ref="O9" si="13">ROUND((C9*G9),0)</f>
        <v>0</v>
      </c>
    </row>
    <row r="10" spans="1:19" x14ac:dyDescent="0.3">
      <c r="A10" s="22"/>
      <c r="B10" s="39"/>
      <c r="C10" s="40"/>
      <c r="D10" s="40"/>
      <c r="E10" s="40"/>
      <c r="F10" s="6"/>
      <c r="G10" s="46"/>
      <c r="H10" s="46"/>
      <c r="I10" s="46"/>
      <c r="J10" s="47"/>
      <c r="K10" s="46"/>
      <c r="L10" s="47"/>
      <c r="M10" s="57">
        <f>SUM(M8:M9)</f>
        <v>117362</v>
      </c>
      <c r="N10" s="57">
        <f t="shared" ref="N10:O10" si="14">SUM(N8:N9)</f>
        <v>754138</v>
      </c>
      <c r="O10" s="57">
        <f t="shared" si="14"/>
        <v>871500</v>
      </c>
    </row>
    <row r="11" spans="1:19" x14ac:dyDescent="0.3">
      <c r="B11" s="10"/>
      <c r="C11" s="11"/>
      <c r="D11" s="11"/>
      <c r="E11" s="11"/>
      <c r="F11" s="12"/>
      <c r="G11" s="12"/>
      <c r="H11" s="12"/>
      <c r="I11" s="12"/>
      <c r="J11" s="11"/>
      <c r="K11" s="15"/>
      <c r="L11" s="16"/>
      <c r="M11" s="12"/>
      <c r="N11" s="23"/>
      <c r="O11" s="23"/>
    </row>
    <row r="12" spans="1:19" x14ac:dyDescent="0.3">
      <c r="A12" s="55" t="s">
        <v>37</v>
      </c>
      <c r="B12"/>
      <c r="D12"/>
      <c r="E12" s="11"/>
      <c r="F12" s="12"/>
      <c r="G12" s="12">
        <v>54</v>
      </c>
      <c r="H12" s="54"/>
      <c r="I12" s="15"/>
      <c r="J12" s="16"/>
      <c r="K12" s="12"/>
      <c r="L12" s="23"/>
      <c r="M12" s="23"/>
      <c r="N12" s="1"/>
      <c r="O12" s="1"/>
    </row>
    <row r="13" spans="1:19" x14ac:dyDescent="0.3">
      <c r="A13" s="55" t="s">
        <v>39</v>
      </c>
      <c r="B13" s="56">
        <f>L8</f>
        <v>1298</v>
      </c>
      <c r="C13"/>
      <c r="D13"/>
      <c r="E13" s="11"/>
      <c r="F13" s="53"/>
      <c r="G13" s="12">
        <f>G12*10.764</f>
        <v>581.25599999999997</v>
      </c>
      <c r="H13" s="15"/>
      <c r="I13" s="15"/>
      <c r="J13" s="16"/>
      <c r="K13" s="12"/>
      <c r="L13" s="23"/>
      <c r="M13" s="23"/>
      <c r="N13" s="1"/>
      <c r="O13" s="1"/>
    </row>
    <row r="14" spans="1:19" x14ac:dyDescent="0.3">
      <c r="A14" s="55" t="s">
        <v>38</v>
      </c>
      <c r="B14" s="59">
        <v>1200</v>
      </c>
      <c r="C14"/>
      <c r="D14"/>
      <c r="E14" s="48"/>
      <c r="F14" s="53"/>
      <c r="G14" s="12"/>
      <c r="H14" s="11"/>
      <c r="I14" s="15"/>
      <c r="J14" s="16"/>
      <c r="K14" s="12"/>
      <c r="L14" s="23"/>
      <c r="M14" s="23"/>
      <c r="N14" s="1"/>
      <c r="O14" s="1"/>
    </row>
    <row r="15" spans="1:19" x14ac:dyDescent="0.3">
      <c r="A15"/>
      <c r="B15"/>
      <c r="C15"/>
      <c r="D15"/>
      <c r="E15" s="58"/>
      <c r="F15" s="53">
        <v>5000</v>
      </c>
      <c r="G15" s="12">
        <v>1500</v>
      </c>
      <c r="H15" s="11"/>
      <c r="I15" s="15">
        <v>581</v>
      </c>
      <c r="J15" s="16"/>
      <c r="K15" s="12"/>
      <c r="L15" s="23"/>
      <c r="M15" s="23"/>
      <c r="N15" s="1"/>
      <c r="O15" s="1"/>
    </row>
    <row r="16" spans="1:19" x14ac:dyDescent="0.3">
      <c r="A16" s="2" t="s">
        <v>11</v>
      </c>
      <c r="B16" s="44">
        <f>B4</f>
        <v>2905000</v>
      </c>
      <c r="C16"/>
      <c r="D16"/>
      <c r="E16" s="58"/>
      <c r="F16" s="53">
        <v>1500</v>
      </c>
      <c r="G16" s="12">
        <v>225</v>
      </c>
      <c r="H16" s="11"/>
      <c r="I16" s="15">
        <v>1275</v>
      </c>
      <c r="J16" s="16"/>
      <c r="K16" s="12"/>
      <c r="L16" s="23"/>
      <c r="M16" s="23"/>
      <c r="N16" s="1"/>
      <c r="O16" s="1"/>
    </row>
    <row r="17" spans="1:15" ht="16.5" customHeight="1" x14ac:dyDescent="0.3">
      <c r="A17" s="2" t="s">
        <v>12</v>
      </c>
      <c r="B17" s="44">
        <f>N10</f>
        <v>754138</v>
      </c>
      <c r="C17"/>
      <c r="D17"/>
      <c r="E17" s="58"/>
      <c r="F17" s="53">
        <f>F16+F15</f>
        <v>6500</v>
      </c>
      <c r="G17" s="12">
        <f>G15-G16</f>
        <v>1275</v>
      </c>
      <c r="H17" s="11"/>
      <c r="I17" s="12">
        <f>I16*I15</f>
        <v>740775</v>
      </c>
      <c r="J17" s="11"/>
      <c r="K17" s="12">
        <v>697200</v>
      </c>
      <c r="L17" s="12"/>
      <c r="M17" s="15"/>
      <c r="N17" s="1"/>
      <c r="O17" s="1"/>
    </row>
    <row r="18" spans="1:15" x14ac:dyDescent="0.3">
      <c r="A18" s="2"/>
      <c r="B18" s="44"/>
      <c r="C18"/>
      <c r="D18"/>
      <c r="E18" s="24"/>
      <c r="F18" s="53"/>
      <c r="G18" s="14"/>
      <c r="H18" s="1"/>
      <c r="J18" s="20"/>
      <c r="K18" s="7">
        <f>I17-K17</f>
        <v>43575</v>
      </c>
      <c r="L18" s="7"/>
      <c r="N18" s="1"/>
      <c r="O18" s="1"/>
    </row>
    <row r="19" spans="1:15" x14ac:dyDescent="0.3">
      <c r="A19" s="2"/>
      <c r="B19" s="44"/>
      <c r="C19"/>
      <c r="D19"/>
      <c r="E19" s="21"/>
      <c r="F19"/>
      <c r="G19"/>
      <c r="H19"/>
      <c r="I19"/>
      <c r="J19"/>
      <c r="K19"/>
      <c r="L19" s="7"/>
      <c r="N19" s="1"/>
      <c r="O19" s="1"/>
    </row>
    <row r="20" spans="1:15" x14ac:dyDescent="0.3">
      <c r="A20" s="13" t="s">
        <v>7</v>
      </c>
      <c r="B20" s="48">
        <f>B16+B17+B18+B19</f>
        <v>3659138</v>
      </c>
      <c r="C20"/>
      <c r="D20"/>
      <c r="E20" s="9"/>
      <c r="F20"/>
      <c r="G20">
        <v>581</v>
      </c>
      <c r="H20"/>
      <c r="I20"/>
      <c r="J20"/>
      <c r="K20"/>
      <c r="L20" s="7"/>
      <c r="N20" s="1"/>
      <c r="O20" s="1"/>
    </row>
    <row r="21" spans="1:15" x14ac:dyDescent="0.3">
      <c r="A21" s="13" t="s">
        <v>8</v>
      </c>
      <c r="B21" s="48">
        <f>MROUND(B20*90%,1)</f>
        <v>3293224</v>
      </c>
      <c r="C21"/>
      <c r="D21"/>
      <c r="E21" s="9"/>
      <c r="F21"/>
      <c r="G21">
        <v>6200</v>
      </c>
      <c r="H21"/>
      <c r="I21"/>
      <c r="J21"/>
      <c r="K21"/>
      <c r="L21" s="7"/>
      <c r="N21" s="1"/>
      <c r="O21" s="1"/>
    </row>
    <row r="22" spans="1:15" x14ac:dyDescent="0.3">
      <c r="A22" s="13" t="s">
        <v>9</v>
      </c>
      <c r="B22" s="48">
        <f>MROUND(B20*80%,1)</f>
        <v>2927310</v>
      </c>
      <c r="C22" s="9"/>
      <c r="D22" s="9"/>
      <c r="E22" s="9"/>
      <c r="F22"/>
      <c r="G22">
        <f>G21*G20</f>
        <v>3602200</v>
      </c>
      <c r="H22"/>
      <c r="I22"/>
      <c r="J22"/>
      <c r="K22"/>
      <c r="L22" s="7"/>
      <c r="N22" s="1"/>
      <c r="O22" s="1"/>
    </row>
    <row r="23" spans="1:15" x14ac:dyDescent="0.3">
      <c r="A23" s="2" t="s">
        <v>17</v>
      </c>
      <c r="B23" s="44">
        <f>O10</f>
        <v>871500</v>
      </c>
      <c r="D23" s="18"/>
      <c r="E23" s="18"/>
      <c r="F23"/>
      <c r="G23"/>
      <c r="H23"/>
      <c r="I23"/>
      <c r="J23"/>
      <c r="K23"/>
      <c r="L23" s="7"/>
      <c r="N23" s="1"/>
      <c r="O23" s="1"/>
    </row>
    <row r="24" spans="1:15" ht="15" customHeight="1" x14ac:dyDescent="0.3">
      <c r="A24" s="13" t="s">
        <v>34</v>
      </c>
      <c r="B24" s="76">
        <f>MROUND(B23*0.85,1)</f>
        <v>740775</v>
      </c>
      <c r="D24" s="18"/>
      <c r="E24" s="18"/>
      <c r="F24"/>
      <c r="G24"/>
      <c r="H24"/>
      <c r="I24"/>
      <c r="J24"/>
      <c r="K24"/>
      <c r="L24" s="7"/>
      <c r="N24" s="1"/>
      <c r="O24" s="1"/>
    </row>
    <row r="25" spans="1:15" x14ac:dyDescent="0.3">
      <c r="D25" s="18"/>
      <c r="E25" s="18"/>
      <c r="F25"/>
      <c r="G25"/>
      <c r="H25"/>
      <c r="I25"/>
      <c r="J25"/>
      <c r="K25"/>
      <c r="L25" s="19"/>
    </row>
    <row r="26" spans="1:15" x14ac:dyDescent="0.3">
      <c r="D26" s="18"/>
      <c r="E26" s="18"/>
      <c r="F26"/>
      <c r="G26"/>
      <c r="H26"/>
      <c r="I26"/>
      <c r="J26"/>
      <c r="K26"/>
      <c r="L26" s="19"/>
    </row>
    <row r="27" spans="1:15" x14ac:dyDescent="0.3">
      <c r="D27" s="17"/>
      <c r="F27"/>
      <c r="G27"/>
      <c r="H27"/>
      <c r="I27"/>
      <c r="J27"/>
      <c r="K27"/>
    </row>
    <row r="28" spans="1:15" x14ac:dyDescent="0.3">
      <c r="D28" s="19"/>
      <c r="F28"/>
      <c r="G28"/>
      <c r="H28"/>
      <c r="I28"/>
      <c r="J28"/>
      <c r="K28"/>
    </row>
    <row r="29" spans="1:15" x14ac:dyDescent="0.3">
      <c r="D29" s="19"/>
      <c r="F29" s="17"/>
      <c r="H29" s="26"/>
      <c r="I29" s="26"/>
    </row>
    <row r="30" spans="1:15" x14ac:dyDescent="0.3">
      <c r="D30" s="25"/>
      <c r="O30" s="27"/>
    </row>
    <row r="31" spans="1:15" x14ac:dyDescent="0.3">
      <c r="O31" s="27"/>
    </row>
    <row r="32" spans="1:15" x14ac:dyDescent="0.3">
      <c r="A32" s="1"/>
      <c r="O32" s="27"/>
    </row>
    <row r="33" spans="1:15" x14ac:dyDescent="0.3">
      <c r="A33" s="1"/>
      <c r="L33" s="28"/>
      <c r="O33" s="27"/>
    </row>
    <row r="34" spans="1:15" x14ac:dyDescent="0.3">
      <c r="A34" s="1"/>
      <c r="L34" s="28"/>
      <c r="O34" s="27"/>
    </row>
    <row r="35" spans="1:15" x14ac:dyDescent="0.3">
      <c r="A35" s="1"/>
      <c r="H35" s="26"/>
      <c r="I35" s="26"/>
      <c r="L35" s="28"/>
      <c r="O35" s="27"/>
    </row>
    <row r="36" spans="1:15" x14ac:dyDescent="0.3">
      <c r="A36" s="1"/>
      <c r="L36" s="28"/>
      <c r="O36" s="27"/>
    </row>
    <row r="37" spans="1:15" x14ac:dyDescent="0.3">
      <c r="A37" s="1"/>
      <c r="L37" s="28"/>
      <c r="O37" s="27"/>
    </row>
    <row r="38" spans="1:15" x14ac:dyDescent="0.3">
      <c r="A38" s="1"/>
      <c r="L38" s="28"/>
      <c r="O38" s="27"/>
    </row>
    <row r="39" spans="1:15" x14ac:dyDescent="0.3">
      <c r="A39" s="1"/>
      <c r="L39" s="28"/>
      <c r="O39" s="27"/>
    </row>
    <row r="40" spans="1:15" x14ac:dyDescent="0.3">
      <c r="A40" s="1"/>
    </row>
    <row r="41" spans="1:15" x14ac:dyDescent="0.3">
      <c r="A41" s="1"/>
    </row>
    <row r="42" spans="1:15" x14ac:dyDescent="0.3">
      <c r="A42" s="1"/>
      <c r="B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  <c r="F51" s="29"/>
      <c r="G51" s="29"/>
      <c r="H51" s="29"/>
      <c r="I51" s="29"/>
      <c r="J51" s="13"/>
    </row>
    <row r="52" spans="1:10" x14ac:dyDescent="0.3">
      <c r="A52" s="1"/>
      <c r="B52" s="1"/>
      <c r="F52" s="27"/>
      <c r="G52" s="1"/>
      <c r="H52" s="27"/>
      <c r="I52" s="27"/>
    </row>
    <row r="53" spans="1:10" x14ac:dyDescent="0.3">
      <c r="A53" s="1"/>
      <c r="B53" s="1"/>
      <c r="F53" s="27"/>
      <c r="G53" s="27"/>
      <c r="H53" s="30"/>
      <c r="I53" s="30"/>
    </row>
    <row r="54" spans="1:10" x14ac:dyDescent="0.3">
      <c r="A54" s="1"/>
      <c r="B54" s="1"/>
      <c r="F54" s="27"/>
      <c r="G54" s="27"/>
      <c r="H54" s="27"/>
      <c r="I54" s="27"/>
    </row>
    <row r="55" spans="1:10" x14ac:dyDescent="0.3">
      <c r="A55" s="1"/>
      <c r="B55" s="1"/>
      <c r="F55" s="27"/>
      <c r="G55" s="31"/>
      <c r="H55" s="27"/>
      <c r="I55" s="27"/>
    </row>
    <row r="56" spans="1:10" x14ac:dyDescent="0.3">
      <c r="A56" s="1"/>
      <c r="B56" s="1"/>
      <c r="F56" s="27"/>
      <c r="G56" s="27"/>
      <c r="H56" s="27"/>
      <c r="I56" s="27"/>
    </row>
    <row r="57" spans="1:10" x14ac:dyDescent="0.3">
      <c r="A57" s="1"/>
      <c r="B57" s="1"/>
      <c r="F57" s="27"/>
      <c r="G57" s="27"/>
      <c r="H57" s="27"/>
      <c r="I57" s="27"/>
    </row>
    <row r="58" spans="1:10" x14ac:dyDescent="0.3">
      <c r="A58" s="1"/>
      <c r="B58" s="1"/>
      <c r="F58" s="27"/>
      <c r="G58" s="27"/>
      <c r="H58" s="27"/>
      <c r="I58" s="27"/>
    </row>
    <row r="59" spans="1:10" x14ac:dyDescent="0.3">
      <c r="A59" s="1"/>
      <c r="B59" s="1"/>
      <c r="F59" s="27"/>
      <c r="G59" s="27"/>
      <c r="H59" s="27"/>
      <c r="I59" s="27"/>
    </row>
    <row r="60" spans="1:10" x14ac:dyDescent="0.3">
      <c r="A60" s="1"/>
      <c r="B60" s="1"/>
      <c r="F60" s="27"/>
      <c r="G60" s="27"/>
      <c r="H60" s="27"/>
      <c r="I60" s="27"/>
    </row>
    <row r="61" spans="1:10" x14ac:dyDescent="0.3">
      <c r="A61" s="1"/>
      <c r="B61" s="1"/>
      <c r="F61" s="27"/>
      <c r="G61" s="27"/>
      <c r="H61" s="27"/>
      <c r="I61" s="27"/>
    </row>
    <row r="62" spans="1:10" x14ac:dyDescent="0.3">
      <c r="A62" s="1"/>
      <c r="B62" s="1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  <c r="F67" s="32"/>
    </row>
    <row r="68" spans="1:6" x14ac:dyDescent="0.3">
      <c r="A68" s="1"/>
      <c r="B68" s="1"/>
      <c r="F68" s="32"/>
    </row>
    <row r="69" spans="1:6" x14ac:dyDescent="0.3">
      <c r="A69" s="1"/>
      <c r="B69" s="1"/>
      <c r="F69" s="32"/>
    </row>
    <row r="70" spans="1:6" x14ac:dyDescent="0.3">
      <c r="A70" s="1"/>
      <c r="B70" s="1"/>
      <c r="F70" s="32"/>
    </row>
    <row r="71" spans="1:6" x14ac:dyDescent="0.3">
      <c r="A71" s="1"/>
      <c r="B71" s="1"/>
      <c r="F71" s="32"/>
    </row>
    <row r="72" spans="1:6" x14ac:dyDescent="0.3">
      <c r="A72" s="1"/>
      <c r="B72" s="1"/>
      <c r="F72" s="32"/>
    </row>
    <row r="73" spans="1:6" x14ac:dyDescent="0.3">
      <c r="A73" s="1"/>
      <c r="B73" s="1"/>
      <c r="F73" s="32"/>
    </row>
    <row r="74" spans="1:6" x14ac:dyDescent="0.3">
      <c r="A74" s="1"/>
      <c r="B74" s="1"/>
      <c r="F74" s="32"/>
    </row>
    <row r="75" spans="1:6" x14ac:dyDescent="0.3">
      <c r="A75" s="1"/>
      <c r="B75" s="1"/>
      <c r="F75" s="32"/>
    </row>
    <row r="76" spans="1:6" x14ac:dyDescent="0.3">
      <c r="A76" s="1"/>
      <c r="B76" s="1"/>
      <c r="F76" s="32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G3" sqref="G3"/>
    </sheetView>
  </sheetViews>
  <sheetFormatPr defaultRowHeight="15" x14ac:dyDescent="0.25"/>
  <cols>
    <col min="2" max="2" width="20" customWidth="1"/>
    <col min="3" max="3" width="20.7109375" customWidth="1"/>
    <col min="7" max="7" width="16.140625" customWidth="1"/>
    <col min="8" max="8" width="19" customWidth="1"/>
    <col min="11" max="11" width="14.5703125" customWidth="1"/>
    <col min="12" max="12" width="11.5703125" customWidth="1"/>
  </cols>
  <sheetData>
    <row r="1" spans="1:12" ht="26.25" x14ac:dyDescent="0.4">
      <c r="A1" t="s">
        <v>44</v>
      </c>
      <c r="F1" t="s">
        <v>45</v>
      </c>
      <c r="K1" s="74" t="s">
        <v>52</v>
      </c>
      <c r="L1" s="74" t="s">
        <v>53</v>
      </c>
    </row>
    <row r="2" spans="1:12" x14ac:dyDescent="0.25">
      <c r="A2" t="s">
        <v>46</v>
      </c>
      <c r="B2" t="s">
        <v>47</v>
      </c>
      <c r="C2" t="s">
        <v>48</v>
      </c>
      <c r="F2" t="s">
        <v>46</v>
      </c>
      <c r="G2" t="s">
        <v>47</v>
      </c>
      <c r="H2" t="s">
        <v>48</v>
      </c>
      <c r="K2">
        <v>4.5</v>
      </c>
      <c r="L2">
        <f>3.28*K2</f>
        <v>14.76</v>
      </c>
    </row>
    <row r="3" spans="1:12" x14ac:dyDescent="0.25">
      <c r="A3">
        <v>1</v>
      </c>
      <c r="B3" s="66"/>
      <c r="C3" s="67">
        <f>B3*10.76</f>
        <v>0</v>
      </c>
      <c r="F3">
        <v>1</v>
      </c>
      <c r="H3" s="68">
        <f>G3/10.76</f>
        <v>0</v>
      </c>
      <c r="K3">
        <v>12</v>
      </c>
      <c r="L3">
        <f t="shared" ref="L3:L8" si="0">3.28*K3</f>
        <v>39.36</v>
      </c>
    </row>
    <row r="4" spans="1:12" x14ac:dyDescent="0.25">
      <c r="A4">
        <v>2</v>
      </c>
      <c r="B4" s="66"/>
      <c r="C4" s="67">
        <f t="shared" ref="C4:C12" si="1">B4*10.76</f>
        <v>0</v>
      </c>
      <c r="F4">
        <v>2</v>
      </c>
      <c r="H4" s="68">
        <f t="shared" ref="H4:H12" si="2">G4/10.76</f>
        <v>0</v>
      </c>
      <c r="L4">
        <f t="shared" si="0"/>
        <v>0</v>
      </c>
    </row>
    <row r="5" spans="1:12" x14ac:dyDescent="0.25">
      <c r="A5">
        <v>3</v>
      </c>
      <c r="B5" s="66"/>
      <c r="C5" s="67">
        <f t="shared" si="1"/>
        <v>0</v>
      </c>
      <c r="F5">
        <v>3</v>
      </c>
      <c r="H5" s="68">
        <f t="shared" si="2"/>
        <v>0</v>
      </c>
      <c r="L5">
        <f t="shared" si="0"/>
        <v>0</v>
      </c>
    </row>
    <row r="6" spans="1:12" x14ac:dyDescent="0.25">
      <c r="A6">
        <v>4</v>
      </c>
      <c r="B6" s="66"/>
      <c r="C6" s="67">
        <f t="shared" si="1"/>
        <v>0</v>
      </c>
      <c r="F6">
        <v>4</v>
      </c>
      <c r="H6" s="68">
        <f t="shared" si="2"/>
        <v>0</v>
      </c>
      <c r="L6">
        <f t="shared" si="0"/>
        <v>0</v>
      </c>
    </row>
    <row r="7" spans="1:12" x14ac:dyDescent="0.25">
      <c r="A7">
        <v>5</v>
      </c>
      <c r="B7" s="66"/>
      <c r="C7" s="67">
        <f t="shared" si="1"/>
        <v>0</v>
      </c>
      <c r="F7">
        <v>5</v>
      </c>
      <c r="H7" s="68">
        <f t="shared" si="2"/>
        <v>0</v>
      </c>
      <c r="L7">
        <f t="shared" si="0"/>
        <v>0</v>
      </c>
    </row>
    <row r="8" spans="1:12" x14ac:dyDescent="0.25">
      <c r="A8">
        <v>6</v>
      </c>
      <c r="B8" s="66"/>
      <c r="C8" s="67">
        <f t="shared" si="1"/>
        <v>0</v>
      </c>
      <c r="F8">
        <v>6</v>
      </c>
      <c r="H8" s="68">
        <f t="shared" si="2"/>
        <v>0</v>
      </c>
      <c r="L8">
        <f t="shared" si="0"/>
        <v>0</v>
      </c>
    </row>
    <row r="9" spans="1:12" x14ac:dyDescent="0.25">
      <c r="A9">
        <v>7</v>
      </c>
      <c r="B9" s="66"/>
      <c r="C9" s="67">
        <f t="shared" si="1"/>
        <v>0</v>
      </c>
      <c r="F9">
        <v>7</v>
      </c>
      <c r="H9" s="68">
        <f t="shared" si="2"/>
        <v>0</v>
      </c>
    </row>
    <row r="10" spans="1:12" x14ac:dyDescent="0.25">
      <c r="A10">
        <v>8</v>
      </c>
      <c r="B10" s="66"/>
      <c r="C10" s="67">
        <f t="shared" si="1"/>
        <v>0</v>
      </c>
      <c r="F10">
        <v>8</v>
      </c>
      <c r="H10" s="68">
        <f t="shared" si="2"/>
        <v>0</v>
      </c>
      <c r="K10">
        <f>15*39</f>
        <v>585</v>
      </c>
    </row>
    <row r="11" spans="1:12" x14ac:dyDescent="0.25">
      <c r="A11">
        <v>9</v>
      </c>
      <c r="B11" s="66"/>
      <c r="C11" s="67">
        <f t="shared" si="1"/>
        <v>0</v>
      </c>
      <c r="F11">
        <v>9</v>
      </c>
      <c r="H11" s="68">
        <f t="shared" si="2"/>
        <v>0</v>
      </c>
      <c r="K11">
        <f>54*10.764</f>
        <v>581.25599999999997</v>
      </c>
    </row>
    <row r="12" spans="1:12" x14ac:dyDescent="0.25">
      <c r="A12">
        <v>10</v>
      </c>
      <c r="B12" s="66"/>
      <c r="C12" s="67">
        <f t="shared" si="1"/>
        <v>0</v>
      </c>
      <c r="F12">
        <v>10</v>
      </c>
      <c r="H12" s="68">
        <f t="shared" si="2"/>
        <v>0</v>
      </c>
    </row>
    <row r="13" spans="1:12" x14ac:dyDescent="0.25">
      <c r="A13" s="69" t="s">
        <v>49</v>
      </c>
      <c r="B13" s="70">
        <f>SUM(B3:B12)</f>
        <v>0</v>
      </c>
      <c r="C13" s="70">
        <f>SUM(C3:C12)</f>
        <v>0</v>
      </c>
      <c r="F13" s="69" t="s">
        <v>49</v>
      </c>
      <c r="G13" s="71">
        <f>SUM(G3:G12)</f>
        <v>0</v>
      </c>
      <c r="H13" s="71">
        <f>SUM(H3:H12)</f>
        <v>0</v>
      </c>
    </row>
    <row r="15" spans="1:12" ht="26.25" x14ac:dyDescent="0.4">
      <c r="A15" t="s">
        <v>50</v>
      </c>
      <c r="F15" t="s">
        <v>51</v>
      </c>
    </row>
    <row r="16" spans="1:12" x14ac:dyDescent="0.25">
      <c r="A16" t="s">
        <v>46</v>
      </c>
      <c r="B16" t="s">
        <v>48</v>
      </c>
      <c r="C16" t="s">
        <v>47</v>
      </c>
      <c r="F16" t="s">
        <v>46</v>
      </c>
      <c r="G16" t="s">
        <v>48</v>
      </c>
      <c r="H16" t="s">
        <v>47</v>
      </c>
    </row>
    <row r="17" spans="1:8" x14ac:dyDescent="0.25">
      <c r="A17">
        <v>1</v>
      </c>
      <c r="B17" s="66"/>
      <c r="C17" s="67">
        <f t="shared" ref="C17:C26" si="3">B17/10.76</f>
        <v>0</v>
      </c>
      <c r="F17">
        <v>1</v>
      </c>
      <c r="H17" s="68">
        <f t="shared" ref="H17:H26" si="4">G17*10.76</f>
        <v>0</v>
      </c>
    </row>
    <row r="18" spans="1:8" x14ac:dyDescent="0.25">
      <c r="A18">
        <v>2</v>
      </c>
      <c r="B18" s="66"/>
      <c r="C18" s="67">
        <f t="shared" si="3"/>
        <v>0</v>
      </c>
      <c r="F18">
        <v>2</v>
      </c>
      <c r="H18" s="68">
        <f t="shared" si="4"/>
        <v>0</v>
      </c>
    </row>
    <row r="19" spans="1:8" x14ac:dyDescent="0.25">
      <c r="A19">
        <v>3</v>
      </c>
      <c r="B19" s="66"/>
      <c r="C19" s="67">
        <f t="shared" si="3"/>
        <v>0</v>
      </c>
      <c r="F19">
        <v>3</v>
      </c>
      <c r="H19" s="68">
        <f t="shared" si="4"/>
        <v>0</v>
      </c>
    </row>
    <row r="20" spans="1:8" x14ac:dyDescent="0.25">
      <c r="A20">
        <v>4</v>
      </c>
      <c r="B20" s="66"/>
      <c r="C20" s="67">
        <f t="shared" si="3"/>
        <v>0</v>
      </c>
      <c r="F20">
        <v>4</v>
      </c>
      <c r="H20" s="68">
        <f t="shared" si="4"/>
        <v>0</v>
      </c>
    </row>
    <row r="21" spans="1:8" x14ac:dyDescent="0.25">
      <c r="A21">
        <v>5</v>
      </c>
      <c r="B21" s="66"/>
      <c r="C21" s="67">
        <f t="shared" si="3"/>
        <v>0</v>
      </c>
      <c r="F21">
        <v>5</v>
      </c>
      <c r="H21" s="68">
        <f t="shared" si="4"/>
        <v>0</v>
      </c>
    </row>
    <row r="22" spans="1:8" x14ac:dyDescent="0.25">
      <c r="A22">
        <v>6</v>
      </c>
      <c r="B22" s="66"/>
      <c r="C22" s="67">
        <f t="shared" si="3"/>
        <v>0</v>
      </c>
      <c r="F22">
        <v>6</v>
      </c>
      <c r="H22" s="68">
        <f t="shared" si="4"/>
        <v>0</v>
      </c>
    </row>
    <row r="23" spans="1:8" x14ac:dyDescent="0.25">
      <c r="A23">
        <v>7</v>
      </c>
      <c r="B23" s="66"/>
      <c r="C23" s="67">
        <f t="shared" si="3"/>
        <v>0</v>
      </c>
      <c r="F23">
        <v>7</v>
      </c>
      <c r="H23" s="68">
        <f t="shared" si="4"/>
        <v>0</v>
      </c>
    </row>
    <row r="24" spans="1:8" x14ac:dyDescent="0.25">
      <c r="A24">
        <v>8</v>
      </c>
      <c r="B24" s="66"/>
      <c r="C24" s="67">
        <f t="shared" si="3"/>
        <v>0</v>
      </c>
      <c r="F24">
        <v>8</v>
      </c>
      <c r="H24" s="68">
        <f t="shared" si="4"/>
        <v>0</v>
      </c>
    </row>
    <row r="25" spans="1:8" x14ac:dyDescent="0.25">
      <c r="A25">
        <v>9</v>
      </c>
      <c r="B25" s="66"/>
      <c r="C25" s="67">
        <f t="shared" si="3"/>
        <v>0</v>
      </c>
      <c r="F25">
        <v>9</v>
      </c>
      <c r="H25" s="68">
        <f t="shared" si="4"/>
        <v>0</v>
      </c>
    </row>
    <row r="26" spans="1:8" x14ac:dyDescent="0.25">
      <c r="A26">
        <v>10</v>
      </c>
      <c r="B26" s="66"/>
      <c r="C26" s="67">
        <f t="shared" si="3"/>
        <v>0</v>
      </c>
      <c r="F26">
        <v>10</v>
      </c>
      <c r="H26" s="68">
        <f t="shared" si="4"/>
        <v>0</v>
      </c>
    </row>
    <row r="27" spans="1:8" x14ac:dyDescent="0.25">
      <c r="A27" s="69" t="s">
        <v>49</v>
      </c>
      <c r="B27" s="70">
        <f>SUM(B17:B26)</f>
        <v>0</v>
      </c>
      <c r="C27" s="70">
        <f>SUM(C17:C26)</f>
        <v>0</v>
      </c>
      <c r="F27" s="72" t="s">
        <v>49</v>
      </c>
      <c r="G27" s="73">
        <f>SUM(G17:G26)</f>
        <v>0</v>
      </c>
      <c r="H27" s="71">
        <f>SUM(H17:H26)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2023-12-12T08:16:59Z</dcterms:modified>
</cp:coreProperties>
</file>