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40F9E82-25F2-44E6-BF56-8F23CD68D83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" l="1"/>
  <c r="E28" i="1"/>
  <c r="C28" i="1"/>
  <c r="J26" i="1"/>
  <c r="J25" i="1"/>
  <c r="B18" i="1"/>
  <c r="G5" i="1"/>
  <c r="H33" i="1"/>
  <c r="J45" i="1"/>
  <c r="L45" i="1" s="1"/>
  <c r="F49" i="1"/>
  <c r="F48" i="1"/>
  <c r="F47" i="1"/>
  <c r="F46" i="1"/>
  <c r="D45" i="1"/>
  <c r="E45" i="1" s="1"/>
  <c r="G45" i="1" s="1"/>
  <c r="J31" i="1"/>
  <c r="J30" i="1" l="1"/>
  <c r="J4" i="1"/>
  <c r="J29" i="1"/>
  <c r="J28" i="1" l="1"/>
  <c r="J27" i="1"/>
  <c r="G37" i="1"/>
  <c r="H37" i="1" s="1"/>
  <c r="G36" i="1"/>
  <c r="H36" i="1" s="1"/>
  <c r="D37" i="1"/>
  <c r="D36" i="1"/>
  <c r="G35" i="1"/>
  <c r="G34" i="1"/>
  <c r="G33" i="1"/>
  <c r="J5" i="1" l="1"/>
  <c r="G25" i="1" l="1"/>
  <c r="H25" i="1"/>
  <c r="G26" i="1"/>
  <c r="H26" i="1"/>
  <c r="G27" i="1"/>
  <c r="H27" i="1"/>
  <c r="G28" i="1"/>
  <c r="G29" i="1"/>
  <c r="H29" i="1"/>
  <c r="G30" i="1"/>
  <c r="H30" i="1"/>
  <c r="G31" i="1"/>
  <c r="H31" i="1"/>
  <c r="H35" i="1"/>
  <c r="H34" i="1" l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C17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<sst xmlns="http://schemas.openxmlformats.org/spreadsheetml/2006/main" count="30" uniqueCount="28">
  <si>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</si>
  <si>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</si>
  <si>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</si>
  <si>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</si>
  <si>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</si>
  <si>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</si>
  <si>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</si>
  <si>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</si>
  <si>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</si>
  <si>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</si>
  <si>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</si>
  <si>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</si>
  <si>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</si>
  <si>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</si>
  <si>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</si>
  <si>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</si>
  <si>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</si>
  <si>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</si>
  <si>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</si>
  <si>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</si>
  <si>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</si>
  <si>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</si>
  <si>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</si>
  <si>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</si>
  <si>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</si>
  <si>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</si>
  <si>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</si>
  <si>
    <t>Flat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</si>
</sst>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26</xdr:col>
      <xdr:colOff>297524</xdr:colOff>
      <xdr:row>47</xdr:row>
      <xdr:rowOff>163197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42E1E7-7E77-460A-93BC-4098E34D9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6118549" cy="9116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278476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17066-EFE2-40C2-ADAE-13776FF91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28076" cy="9050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47</xdr:row>
      <xdr:rowOff>172724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45F88-AF58-48C0-9FBF-8B8698D0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9126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497496</xdr:colOff>
      <xdr:row>47</xdr:row>
      <xdr:rowOff>163197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6EC57C-77E6-4C5B-BE79-3FD72967B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37496" cy="9116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573367</xdr:colOff>
      <xdr:row>42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5BABAA-819B-49EA-897D-62BA34FEE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74967" cy="8183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182277</xdr:colOff>
      <xdr:row>28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D0D87C-B72B-418E-935C-E9DD53E2F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26277" cy="5458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H17" sqref="H17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27</v>
      </c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19000</v>
      </c>
      <c r="C3" s="33"/>
      <c r="D3" s="30"/>
      <c r="E3" s="10"/>
      <c r="F3" s="5">
        <v>2010</v>
      </c>
      <c r="G3" s="7">
        <v>2023</v>
      </c>
      <c r="H3" s="8">
        <f>G3-F3</f>
        <v>13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2600</v>
      </c>
      <c r="C4" s="33"/>
      <c r="D4" s="30"/>
      <c r="E4" s="10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16400</v>
      </c>
      <c r="C5" s="33"/>
      <c r="D5" s="30"/>
      <c r="E5" s="16"/>
      <c r="F5" s="16">
        <v>225</v>
      </c>
      <c r="G5" s="19">
        <f>F5*1.2</f>
        <v>270</v>
      </c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2600</v>
      </c>
      <c r="C6" s="33"/>
      <c r="D6" s="30"/>
      <c r="E6" s="52"/>
      <c r="F6" s="52"/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13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47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19.5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0.19500000000000001</v>
      </c>
      <c r="C11" s="34"/>
      <c r="D11" s="43"/>
      <c r="E11" s="25"/>
      <c r="F11" s="10" t="s">
        <v>26</v>
      </c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507</v>
      </c>
      <c r="C12" s="33"/>
      <c r="D12" s="44"/>
      <c r="E12" s="1"/>
      <c r="F12" s="10"/>
      <c r="G12" s="20"/>
      <c r="H12" s="21"/>
      <c r="I12" s="13"/>
      <c r="J12" s="15"/>
      <c r="K12" s="12"/>
      <c r="L12" s="12"/>
      <c r="M12" s="11"/>
      <c r="N12" s="8"/>
    </row>
    <row r="13" spans="1:15" ht="16.5" x14ac:dyDescent="0.3">
      <c r="A13" s="27" t="s">
        <v>9</v>
      </c>
      <c r="B13" s="33">
        <f>B6-B12</f>
        <v>2093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16400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18493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270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4993110</v>
      </c>
      <c r="C17" s="47">
        <f>B17*80%</f>
        <v>3994488</v>
      </c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270*B4</f>
        <v>702000</v>
      </c>
      <c r="C18" s="49"/>
      <c r="D18" s="47"/>
      <c r="E18" s="10"/>
      <c r="F18" s="10"/>
      <c r="G18" s="10"/>
    </row>
    <row r="19" spans="1:15" ht="16.5" x14ac:dyDescent="0.3">
      <c r="A19" s="45" t="s">
        <v>16</v>
      </c>
      <c r="B19" s="49">
        <f>B17*0.025/12</f>
        <v>10402.3125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1">
        <v>255</v>
      </c>
      <c r="D25" s="51">
        <v>300</v>
      </c>
      <c r="E25" s="51"/>
      <c r="F25" s="51">
        <v>5600000</v>
      </c>
      <c r="G25" s="16">
        <f t="shared" ref="G25:G31" si="0">F25/C25</f>
        <v>21960.784313725489</v>
      </c>
      <c r="H25" s="16">
        <f>F25/D25</f>
        <v>18666.666666666668</v>
      </c>
      <c r="I25" s="16" t="e">
        <f t="shared" ref="I25:I31" si="1">F25/B25</f>
        <v>#DIV/0!</v>
      </c>
      <c r="J25" s="51">
        <f>D25/C25</f>
        <v>1.1764705882352942</v>
      </c>
      <c r="K25" s="26"/>
    </row>
    <row r="26" spans="1:15" ht="17.25" x14ac:dyDescent="0.3">
      <c r="B26" s="50"/>
      <c r="C26" s="51">
        <v>290</v>
      </c>
      <c r="D26" s="51">
        <v>350</v>
      </c>
      <c r="E26" s="51"/>
      <c r="F26" s="51">
        <v>6500000</v>
      </c>
      <c r="G26" s="16">
        <f t="shared" si="0"/>
        <v>22413.793103448275</v>
      </c>
      <c r="H26" s="16">
        <f>F26/D26</f>
        <v>18571.428571428572</v>
      </c>
      <c r="I26" s="16" t="e">
        <f t="shared" si="1"/>
        <v>#DIV/0!</v>
      </c>
      <c r="J26" s="51">
        <f>D26/C26</f>
        <v>1.2068965517241379</v>
      </c>
      <c r="K26" s="26"/>
    </row>
    <row r="27" spans="1:15" x14ac:dyDescent="0.25">
      <c r="B27" s="50"/>
      <c r="C27" s="51">
        <v>300</v>
      </c>
      <c r="D27" s="51">
        <v>350</v>
      </c>
      <c r="E27" s="51"/>
      <c r="F27" s="51">
        <v>6600000</v>
      </c>
      <c r="G27" s="16">
        <f t="shared" si="0"/>
        <v>22000</v>
      </c>
      <c r="H27" s="16">
        <f t="shared" ref="H27:H31" si="2">F27/D27</f>
        <v>18857.142857142859</v>
      </c>
      <c r="I27" s="16" t="e">
        <f t="shared" si="1"/>
        <v>#DIV/0!</v>
      </c>
      <c r="J27" s="51">
        <f t="shared" ref="J27:J31" si="3">D27/C27</f>
        <v>1.1666666666666667</v>
      </c>
    </row>
    <row r="28" spans="1:15" x14ac:dyDescent="0.25">
      <c r="B28" s="50"/>
      <c r="C28" s="51">
        <f>D28/1.4</f>
        <v>357.14285714285717</v>
      </c>
      <c r="D28" s="51">
        <v>500</v>
      </c>
      <c r="E28" s="51">
        <f>C28*1.2</f>
        <v>428.57142857142861</v>
      </c>
      <c r="F28" s="51">
        <v>8000000</v>
      </c>
      <c r="G28" s="16">
        <f t="shared" si="0"/>
        <v>22400</v>
      </c>
      <c r="H28" s="16">
        <f>F28/E28</f>
        <v>18666.666666666664</v>
      </c>
      <c r="I28" s="16" t="e">
        <f t="shared" si="1"/>
        <v>#DIV/0!</v>
      </c>
      <c r="J28" s="51">
        <f t="shared" si="3"/>
        <v>1.4</v>
      </c>
    </row>
    <row r="29" spans="1:15" x14ac:dyDescent="0.25">
      <c r="B29" s="50"/>
      <c r="C29" s="50"/>
      <c r="D29" s="51">
        <v>300</v>
      </c>
      <c r="E29" s="51"/>
      <c r="F29" s="16">
        <v>6600000</v>
      </c>
      <c r="G29" s="16" t="e">
        <f t="shared" si="0"/>
        <v>#DIV/0!</v>
      </c>
      <c r="H29" s="16">
        <f t="shared" si="2"/>
        <v>22000</v>
      </c>
      <c r="I29" s="16" t="e">
        <f t="shared" si="1"/>
        <v>#DIV/0!</v>
      </c>
      <c r="J29" s="51" t="e">
        <f t="shared" si="3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2"/>
        <v>#DIV/0!</v>
      </c>
      <c r="I30" s="16" t="e">
        <f t="shared" si="1"/>
        <v>#DIV/0!</v>
      </c>
      <c r="J30" s="51" t="e">
        <f t="shared" si="3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13" t="s">
        <v>22</v>
      </c>
    </row>
    <row r="33" spans="1:12" x14ac:dyDescent="0.25">
      <c r="A33">
        <v>788</v>
      </c>
      <c r="B33" s="50">
        <v>984</v>
      </c>
      <c r="C33" s="50">
        <v>7864248</v>
      </c>
      <c r="D33" s="51">
        <f>C33/B33</f>
        <v>7992.1219512195121</v>
      </c>
      <c r="E33" s="51">
        <v>550900</v>
      </c>
      <c r="F33" s="51">
        <v>30000</v>
      </c>
      <c r="G33" s="16">
        <f>F33+E33+C33</f>
        <v>8445148</v>
      </c>
      <c r="H33" s="16">
        <f>G33/A33</f>
        <v>10717.192893401016</v>
      </c>
      <c r="I33" s="16"/>
    </row>
    <row r="34" spans="1:12" x14ac:dyDescent="0.25">
      <c r="B34" s="50">
        <v>760</v>
      </c>
      <c r="C34" s="50">
        <v>7500000</v>
      </c>
      <c r="D34" s="51">
        <f>C34/B34</f>
        <v>9868.4210526315783</v>
      </c>
      <c r="E34" s="51">
        <v>720000</v>
      </c>
      <c r="F34" s="51">
        <v>30000</v>
      </c>
      <c r="G34" s="16">
        <f>F34+E34+C34</f>
        <v>8250000</v>
      </c>
      <c r="H34" s="51">
        <f>G34/B34</f>
        <v>10855.263157894737</v>
      </c>
      <c r="I34" s="16"/>
    </row>
    <row r="35" spans="1:12" x14ac:dyDescent="0.25">
      <c r="B35" s="50">
        <v>428</v>
      </c>
      <c r="C35" s="50">
        <v>3300000</v>
      </c>
      <c r="D35" s="51">
        <f>C35/B35</f>
        <v>7710.2803738317753</v>
      </c>
      <c r="E35" s="51">
        <v>245000</v>
      </c>
      <c r="F35" s="51">
        <v>30000</v>
      </c>
      <c r="G35" s="16">
        <f>F35+E35+C35</f>
        <v>3575000</v>
      </c>
      <c r="H35" s="51">
        <f>G35/B35</f>
        <v>8352.8037383177561</v>
      </c>
      <c r="I35" s="51"/>
    </row>
    <row r="36" spans="1:12" ht="15.75" x14ac:dyDescent="0.25">
      <c r="A36" s="11"/>
      <c r="B36" s="50"/>
      <c r="C36" s="50"/>
      <c r="D36" s="51" t="e">
        <f>C36/B36</f>
        <v>#DIV/0!</v>
      </c>
      <c r="E36" s="51">
        <v>392000</v>
      </c>
      <c r="F36" s="51">
        <v>30000</v>
      </c>
      <c r="G36" s="16">
        <f>F36+E36+C36</f>
        <v>422000</v>
      </c>
      <c r="H36" s="51" t="e">
        <f>G36/B36</f>
        <v>#DIV/0!</v>
      </c>
      <c r="I36" s="51"/>
    </row>
    <row r="37" spans="1:12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12" ht="15.75" x14ac:dyDescent="0.25">
      <c r="A38" s="11"/>
    </row>
    <row r="39" spans="1:12" ht="15.75" x14ac:dyDescent="0.25">
      <c r="A39" s="11"/>
    </row>
    <row r="40" spans="1:12" ht="15.75" x14ac:dyDescent="0.25">
      <c r="A40" s="11"/>
    </row>
    <row r="41" spans="1:12" ht="15.75" x14ac:dyDescent="0.25">
      <c r="A41" s="11"/>
    </row>
    <row r="42" spans="1:12" ht="15.75" x14ac:dyDescent="0.25">
      <c r="A42" s="11"/>
    </row>
    <row r="45" spans="1:12" x14ac:dyDescent="0.25">
      <c r="D45">
        <f>42.44*10.764</f>
        <v>456.82415999999995</v>
      </c>
      <c r="E45">
        <f>D45/1.1</f>
        <v>415.29469090909083</v>
      </c>
      <c r="F45">
        <v>22000</v>
      </c>
      <c r="G45">
        <f>F45*E45</f>
        <v>9136483.1999999974</v>
      </c>
      <c r="H45">
        <v>415</v>
      </c>
      <c r="I45">
        <v>21500</v>
      </c>
      <c r="J45">
        <f>I45*H45</f>
        <v>8922500</v>
      </c>
      <c r="K45">
        <v>700000</v>
      </c>
      <c r="L45">
        <f>K45+J45</f>
        <v>9622500</v>
      </c>
    </row>
    <row r="46" spans="1:12" x14ac:dyDescent="0.25">
      <c r="E46">
        <v>400</v>
      </c>
      <c r="F46">
        <f>G46/E46</f>
        <v>22500</v>
      </c>
      <c r="G46">
        <v>9000000</v>
      </c>
    </row>
    <row r="47" spans="1:12" x14ac:dyDescent="0.25">
      <c r="E47">
        <v>415</v>
      </c>
      <c r="F47">
        <f>G47/E47</f>
        <v>22069.879518072288</v>
      </c>
      <c r="G47">
        <v>9159000</v>
      </c>
    </row>
    <row r="48" spans="1:12" x14ac:dyDescent="0.25">
      <c r="E48">
        <v>411</v>
      </c>
      <c r="F48">
        <f>G48/E48</f>
        <v>21654.501216545013</v>
      </c>
      <c r="G48">
        <v>8900000</v>
      </c>
    </row>
    <row r="49" spans="4:7" x14ac:dyDescent="0.25">
      <c r="E49">
        <v>365</v>
      </c>
      <c r="F49">
        <f>G49/E49</f>
        <v>21095.890410958906</v>
      </c>
      <c r="G49">
        <v>7700000</v>
      </c>
    </row>
    <row r="62" spans="4:7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>
      <selection activeCell="S26" sqref="S25:S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2023-12-12T09:06:14Z</dcterms:modified>
</cp:coreProperties>
</file>