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radnya\2023\December\Hemant Kumar\"/>
    </mc:Choice>
  </mc:AlternateContent>
  <xr:revisionPtr revIDLastSave="0" documentId="13_ncr:1_{20D45805-DDBA-43AC-B3A6-908CA78DFFA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3" sheetId="15" r:id="rId3"/>
    <sheet name="Sheet2" sheetId="14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8" i="4" l="1"/>
  <c r="D52" i="4"/>
  <c r="D53" i="4" s="1"/>
  <c r="D54" i="4" s="1"/>
  <c r="D49" i="4"/>
  <c r="D48" i="4"/>
  <c r="D47" i="4"/>
  <c r="D55" i="4" l="1"/>
  <c r="D59" i="4" s="1"/>
  <c r="D64" i="4" l="1"/>
  <c r="D62" i="4"/>
  <c r="D60" i="4"/>
  <c r="D61" i="4"/>
  <c r="P5" i="4" l="1"/>
  <c r="J5" i="4"/>
  <c r="P4" i="4"/>
  <c r="J4" i="4"/>
  <c r="P3" i="4"/>
  <c r="J3" i="4"/>
  <c r="P2" i="4"/>
  <c r="J2" i="4"/>
  <c r="P8" i="4" l="1"/>
  <c r="Q8" i="4" s="1"/>
  <c r="Q7" i="4"/>
  <c r="P7" i="4"/>
  <c r="Q6" i="4"/>
  <c r="P9" i="4" l="1"/>
  <c r="Q9" i="4" s="1"/>
  <c r="P19" i="4"/>
  <c r="Q19" i="4" s="1"/>
  <c r="J19" i="4"/>
  <c r="P18" i="4"/>
  <c r="Q18" i="4" s="1"/>
  <c r="J18" i="4"/>
  <c r="P17" i="4"/>
  <c r="Q17" i="4" s="1"/>
  <c r="J17" i="4"/>
  <c r="P16" i="4"/>
  <c r="Q16" i="4" s="1"/>
  <c r="J16" i="4"/>
  <c r="P10" i="4"/>
  <c r="Q10" i="4" s="1"/>
  <c r="P11" i="4" l="1"/>
  <c r="Q11" i="4" s="1"/>
  <c r="I17" i="4" l="1"/>
  <c r="E17" i="4"/>
  <c r="I16" i="4"/>
  <c r="E16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I5" i="4"/>
  <c r="E5" i="4"/>
  <c r="I4" i="4"/>
  <c r="E4" i="4"/>
  <c r="I3" i="4"/>
  <c r="E3" i="4"/>
  <c r="I2" i="4"/>
  <c r="E2" i="4"/>
  <c r="I19" i="4" l="1"/>
  <c r="E19" i="4"/>
  <c r="A19" i="4"/>
  <c r="I18" i="4"/>
  <c r="E18" i="4"/>
  <c r="A18" i="4"/>
  <c r="A17" i="4"/>
  <c r="B16" i="4"/>
  <c r="C16" i="4" s="1"/>
  <c r="A16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6" i="4"/>
  <c r="F3" i="4"/>
  <c r="F4" i="4"/>
  <c r="F5" i="4"/>
  <c r="F6" i="4"/>
  <c r="F2" i="4"/>
  <c r="B17" i="4"/>
  <c r="C17" i="4" s="1"/>
  <c r="B18" i="4"/>
  <c r="C18" i="4" s="1"/>
  <c r="B19" i="4"/>
  <c r="C19" i="4" s="1"/>
  <c r="B7" i="4"/>
  <c r="C7" i="4" s="1"/>
  <c r="F18" i="4" l="1"/>
  <c r="F17" i="4"/>
  <c r="D5" i="4"/>
  <c r="H5" i="4" s="1"/>
  <c r="D10" i="4"/>
  <c r="H10" i="4" s="1"/>
  <c r="G10" i="4"/>
  <c r="D9" i="4"/>
  <c r="H9" i="4" s="1"/>
  <c r="G9" i="4"/>
  <c r="D16" i="4"/>
  <c r="H16" i="4" s="1"/>
  <c r="G16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9" i="4"/>
  <c r="H19" i="4" s="1"/>
  <c r="G19" i="4"/>
  <c r="F19" i="4"/>
  <c r="D18" i="4"/>
  <c r="H18" i="4" s="1"/>
  <c r="G18" i="4"/>
  <c r="D17" i="4" l="1"/>
  <c r="H17" i="4" s="1"/>
  <c r="G17" i="4"/>
  <c r="D7" i="4"/>
  <c r="H7" i="4" s="1"/>
  <c r="G7" i="4"/>
</calcChain>
</file>

<file path=xl/sharedStrings.xml><?xml version="1.0" encoding="utf-8"?>
<sst xmlns="http://schemas.openxmlformats.org/spreadsheetml/2006/main" count="40" uniqueCount="37">
  <si>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</si>
  <si>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</si>
  <si>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</si>
  <si>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</si>
  <si>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</si>
  <si>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</si>
  <si>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</si>
  <si>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</si>
  <si>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</si>
  <si>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</si>
  <si>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</si>
  <si>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</si>
  <si>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</si>
  <si>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</si>
  <si>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</si>
  <si>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</si>
  <si>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</si>
  <si>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</si>
  <si>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</si>
  <si>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</si>
  <si>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</si>
  <si>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</si>
  <si>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</si>
  <si>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</si>
  <si>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</si>
  <si>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</si>
  <si>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</si>
  <si>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</si>
  <si>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</si>
  <si>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INDEX-II</t>
  </si>
  <si>
    <t xml:space="preserve">Agreement value </t>
  </si>
  <si>
    <t xml:space="preserve">Cosmos Bank ( Bhayander (West) Branch ) </t>
  </si>
  <si>
    <t>Flat No. 301, 3rd Floor, Wing - B, Air Palace CHSL, Old Dombivali Road, Dr Nemade Lane , Village - Dombivali, DOmbivali West</t>
  </si>
  <si>
    <t>16.12.2023</t>
  </si>
  <si>
    <t>S.no.22 village Juni Dombivali</t>
  </si>
  <si>
    <t xml:space="preserve">site info </t>
  </si>
  <si>
    <t>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</si>
</sst>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6"/>
      <color rgb="FF7030A0"/>
      <name val="Calibri"/>
      <family val="2"/>
      <scheme val="minor"/>
    </font>
    <font>
      <b/>
      <sz val="11"/>
      <color rgb="FFFF0000"/>
      <name val="Arial Narrow"/>
      <family val="2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1" fillId="0" borderId="0" xfId="0" applyNumberFormat="1" applyFont="1"/>
    <xf numFmtId="2" fontId="0" fillId="0" borderId="0" xfId="0" applyNumberFormat="1"/>
    <xf numFmtId="2" fontId="2" fillId="0" borderId="0" xfId="0" applyNumberFormat="1" applyFont="1"/>
    <xf numFmtId="0" fontId="5" fillId="0" borderId="0" xfId="0" applyFont="1"/>
    <xf numFmtId="2" fontId="0" fillId="0" borderId="0" xfId="0" applyNumberFormat="1" applyAlignment="1">
      <alignment wrapText="1"/>
    </xf>
    <xf numFmtId="0" fontId="6" fillId="0" borderId="1" xfId="0" applyFont="1" applyBorder="1"/>
    <xf numFmtId="0" fontId="7" fillId="0" borderId="1" xfId="0" applyFont="1" applyBorder="1"/>
    <xf numFmtId="43" fontId="6" fillId="0" borderId="1" xfId="0" applyNumberFormat="1" applyFont="1" applyBorder="1"/>
    <xf numFmtId="10" fontId="6" fillId="0" borderId="1" xfId="0" applyNumberFormat="1" applyFont="1" applyBorder="1"/>
    <xf numFmtId="43" fontId="7" fillId="0" borderId="1" xfId="0" applyNumberFormat="1" applyFont="1" applyBorder="1"/>
    <xf numFmtId="43" fontId="7" fillId="3" borderId="1" xfId="0" applyNumberFormat="1" applyFont="1" applyFill="1" applyBorder="1"/>
    <xf numFmtId="0" fontId="8" fillId="0" borderId="0" xfId="0" applyFont="1"/>
    <xf numFmtId="0" fontId="9" fillId="0" borderId="0" xfId="0" applyFont="1"/>
    <xf numFmtId="0" fontId="0" fillId="0" borderId="0" xfId="0" applyAlignment="1">
      <alignment horizontal="center"/>
    </xf>
    <xf numFmtId="0" fontId="10" fillId="0" borderId="1" xfId="0" applyFont="1" applyBorder="1"/>
    <xf numFmtId="0" fontId="2" fillId="0" borderId="0" xfId="0" applyFont="1" applyAlignment="1">
      <alignment vertical="center"/>
    </xf>
    <xf numFmtId="2" fontId="2" fillId="0" borderId="0" xfId="0" applyNumberFormat="1" applyFont="1" applyAlignment="1">
      <alignment vertical="center"/>
    </xf>
    <xf numFmtId="0" fontId="11" fillId="0" borderId="0" xfId="0" applyFont="1"/>
    <xf numFmtId="43" fontId="10" fillId="0" borderId="0" xfId="0" applyNumberFormat="1" applyFont="1"/>
    <xf numFmtId="0" fontId="8" fillId="0" borderId="0" xfId="0" applyFont="1" applyAlignment="1">
      <alignment horizontal="left" vertical="center" wrapText="1"/>
    </xf>
    <xf numFmtId="0" fontId="0" fillId="0" borderId="2" xfId="0" applyBorder="1"/>
    <xf numFmtId="43" fontId="0" fillId="0" borderId="0" xfId="0" applyNumberFormat="1"/>
    <xf numFmtId="0" fontId="7" fillId="4" borderId="1" xfId="0" applyFont="1" applyFill="1" applyBorder="1"/>
    <xf numFmtId="43" fontId="7" fillId="4" borderId="1" xfId="0" applyNumberFormat="1" applyFont="1" applyFill="1" applyBorder="1"/>
    <xf numFmtId="0" fontId="1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487715</xdr:colOff>
      <xdr:row>43</xdr:row>
      <xdr:rowOff>10606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91E56A-C1CC-441B-BEB4-E70ABD6AD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898915" cy="7744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554399</xdr:colOff>
      <xdr:row>43</xdr:row>
      <xdr:rowOff>105906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0AE4C2-92F9-4393-861E-FF7323794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965599" cy="8106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106661</xdr:colOff>
      <xdr:row>41</xdr:row>
      <xdr:rowOff>163011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A9B21A-C73E-4CA4-8890-B9C832A2E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517861" cy="77830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554399</xdr:colOff>
      <xdr:row>44</xdr:row>
      <xdr:rowOff>153518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550995-EAED-493A-BBA4-1F2CCA08F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965599" cy="8011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582978</xdr:colOff>
      <xdr:row>43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F5BFF8-82F4-4538-9C79-2E27400AA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994178" cy="8030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65"/>
  <sheetViews>
    <sheetView tabSelected="1" zoomScaleNormal="100" workbookViewId="0">
      <selection activeCell="C22" sqref="C22:F40"/>
    </sheetView>
  </sheetViews>
  <sheetFormatPr defaultRowHeight="15" x14ac:dyDescent="0.25"/>
  <cols>
    <col min="1" max="1" width="4.28515625" customWidth="1"/>
    <col min="2" max="2" width="11.140625" bestFit="1" customWidth="1"/>
    <col min="3" max="3" width="28.42578125" customWidth="1"/>
    <col min="4" max="4" width="18.140625" customWidth="1"/>
    <col min="5" max="5" width="15.42578125" customWidth="1"/>
    <col min="6" max="6" width="14.140625" customWidth="1"/>
    <col min="7" max="7" width="20.7109375" customWidth="1"/>
    <col min="8" max="8" width="19.5703125" style="13" customWidth="1"/>
    <col min="9" max="9" width="15.85546875" customWidth="1"/>
    <col min="10" max="10" width="11.5703125" customWidth="1"/>
    <col min="11" max="12" width="9.140625" hidden="1" customWidth="1"/>
    <col min="13" max="13" width="1.28515625" hidden="1" customWidth="1"/>
    <col min="14" max="14" width="5" customWidth="1"/>
    <col min="15" max="15" width="10.5703125" customWidth="1"/>
    <col min="16" max="16" width="10.7109375" customWidth="1"/>
    <col min="17" max="17" width="12.28515625" style="13" customWidth="1"/>
    <col min="18" max="18" width="16" customWidth="1"/>
    <col min="19" max="19" width="8.85546875" customWidth="1"/>
  </cols>
  <sheetData>
    <row r="1" spans="1:19" s="1" customFormat="1" ht="45" x14ac:dyDescent="0.25">
      <c r="A1" s="2" t="s">
        <v>0</v>
      </c>
      <c r="B1" s="2" t="s">
        <v>6</v>
      </c>
      <c r="C1" s="2" t="s">
        <v>9</v>
      </c>
      <c r="D1" s="2" t="s">
        <v>10</v>
      </c>
      <c r="E1" s="2" t="s">
        <v>1</v>
      </c>
      <c r="F1" s="6" t="s">
        <v>8</v>
      </c>
      <c r="G1" s="6" t="s">
        <v>11</v>
      </c>
      <c r="H1" s="10" t="s">
        <v>12</v>
      </c>
      <c r="I1" s="2" t="s">
        <v>2</v>
      </c>
      <c r="J1" s="2" t="s">
        <v>3</v>
      </c>
      <c r="N1" s="1" t="s">
        <v>7</v>
      </c>
      <c r="O1" s="1" t="s">
        <v>4</v>
      </c>
      <c r="P1" s="1" t="s">
        <v>5</v>
      </c>
      <c r="Q1" s="16" t="s">
        <v>6</v>
      </c>
      <c r="R1" s="1" t="s">
        <v>1</v>
      </c>
      <c r="S1" s="1" t="s">
        <v>3</v>
      </c>
    </row>
    <row r="2" spans="1:19" x14ac:dyDescent="0.25">
      <c r="A2" s="3">
        <f t="shared" ref="A2:A19" si="0">N2</f>
        <v>0</v>
      </c>
      <c r="B2" s="3">
        <f t="shared" ref="B2:B19" si="1">Q2</f>
        <v>469</v>
      </c>
      <c r="C2" s="3">
        <f>B2*1.2</f>
        <v>562.79999999999995</v>
      </c>
      <c r="D2" s="3">
        <f t="shared" ref="D2:D17" si="2">C2*1.2</f>
        <v>675.3599999999999</v>
      </c>
      <c r="E2" s="4">
        <f t="shared" ref="E2:E17" si="3">R2</f>
        <v>4000000</v>
      </c>
      <c r="F2" s="36">
        <f t="shared" ref="F2:F17" si="4">ROUND((E2/B2),0)</f>
        <v>8529</v>
      </c>
      <c r="G2" s="3">
        <f t="shared" ref="G2:G17" si="5">ROUND((E2/C2),0)</f>
        <v>7107</v>
      </c>
      <c r="H2" s="12">
        <f t="shared" ref="H2:H17" si="6">ROUND((E2/D2),0)</f>
        <v>5923</v>
      </c>
      <c r="I2" s="3" t="e">
        <f>#REF!</f>
        <v>#REF!</v>
      </c>
      <c r="J2" s="3">
        <f t="shared" ref="J2:J5" si="7">S2</f>
        <v>0</v>
      </c>
      <c r="O2">
        <v>0</v>
      </c>
      <c r="P2">
        <f t="shared" ref="P2:P5" si="8">O2/1.2</f>
        <v>0</v>
      </c>
      <c r="Q2" s="13">
        <v>469</v>
      </c>
      <c r="R2">
        <v>4000000</v>
      </c>
    </row>
    <row r="3" spans="1:19" x14ac:dyDescent="0.25">
      <c r="A3" s="3">
        <f t="shared" si="0"/>
        <v>0</v>
      </c>
      <c r="B3" s="3">
        <f t="shared" si="1"/>
        <v>476</v>
      </c>
      <c r="C3" s="3">
        <f t="shared" ref="C3:C19" si="9">B3*1.2</f>
        <v>571.19999999999993</v>
      </c>
      <c r="D3" s="3">
        <f t="shared" si="2"/>
        <v>685.43999999999994</v>
      </c>
      <c r="E3" s="4">
        <f t="shared" si="3"/>
        <v>4500000</v>
      </c>
      <c r="F3" s="36">
        <f t="shared" si="4"/>
        <v>9454</v>
      </c>
      <c r="G3" s="3">
        <f t="shared" si="5"/>
        <v>7878</v>
      </c>
      <c r="H3" s="12">
        <f t="shared" si="6"/>
        <v>6565</v>
      </c>
      <c r="I3" s="3" t="e">
        <f>#REF!</f>
        <v>#REF!</v>
      </c>
      <c r="J3" s="3">
        <f t="shared" si="7"/>
        <v>0</v>
      </c>
      <c r="O3">
        <v>0</v>
      </c>
      <c r="P3">
        <f t="shared" si="8"/>
        <v>0</v>
      </c>
      <c r="Q3" s="13">
        <v>476</v>
      </c>
      <c r="R3">
        <v>4500000</v>
      </c>
    </row>
    <row r="4" spans="1:19" x14ac:dyDescent="0.25">
      <c r="A4" s="3">
        <f t="shared" si="0"/>
        <v>0</v>
      </c>
      <c r="B4" s="3">
        <f t="shared" si="1"/>
        <v>460</v>
      </c>
      <c r="C4" s="3">
        <f t="shared" si="9"/>
        <v>552</v>
      </c>
      <c r="D4" s="3">
        <f t="shared" si="2"/>
        <v>662.4</v>
      </c>
      <c r="E4" s="4">
        <f t="shared" si="3"/>
        <v>5150000</v>
      </c>
      <c r="F4" s="3">
        <f t="shared" si="4"/>
        <v>11196</v>
      </c>
      <c r="G4" s="3">
        <f t="shared" si="5"/>
        <v>9330</v>
      </c>
      <c r="H4" s="12">
        <f t="shared" si="6"/>
        <v>7775</v>
      </c>
      <c r="I4" s="3" t="e">
        <f>#REF!</f>
        <v>#REF!</v>
      </c>
      <c r="J4" s="3">
        <f t="shared" si="7"/>
        <v>0</v>
      </c>
      <c r="O4">
        <v>0</v>
      </c>
      <c r="P4">
        <f t="shared" si="8"/>
        <v>0</v>
      </c>
      <c r="Q4" s="13">
        <v>460</v>
      </c>
      <c r="R4">
        <v>5150000</v>
      </c>
    </row>
    <row r="5" spans="1:19" x14ac:dyDescent="0.25">
      <c r="A5" s="3">
        <f t="shared" si="0"/>
        <v>0</v>
      </c>
      <c r="B5" s="3">
        <f t="shared" si="1"/>
        <v>495</v>
      </c>
      <c r="C5" s="3">
        <f t="shared" si="9"/>
        <v>594</v>
      </c>
      <c r="D5" s="3">
        <f t="shared" si="2"/>
        <v>712.8</v>
      </c>
      <c r="E5" s="4">
        <f t="shared" si="3"/>
        <v>5000000</v>
      </c>
      <c r="F5" s="36">
        <f t="shared" si="4"/>
        <v>10101</v>
      </c>
      <c r="G5" s="3">
        <f t="shared" si="5"/>
        <v>8418</v>
      </c>
      <c r="H5" s="12">
        <f t="shared" si="6"/>
        <v>7015</v>
      </c>
      <c r="I5" s="3" t="e">
        <f>#REF!</f>
        <v>#REF!</v>
      </c>
      <c r="J5" s="3">
        <f t="shared" si="7"/>
        <v>0</v>
      </c>
      <c r="O5">
        <v>0</v>
      </c>
      <c r="P5">
        <f t="shared" si="8"/>
        <v>0</v>
      </c>
      <c r="Q5" s="13">
        <v>495</v>
      </c>
      <c r="R5">
        <v>5000000</v>
      </c>
    </row>
    <row r="6" spans="1:19" x14ac:dyDescent="0.25">
      <c r="A6" s="3">
        <f t="shared" si="0"/>
        <v>0</v>
      </c>
      <c r="B6" s="3">
        <f t="shared" si="1"/>
        <v>545.83333333333337</v>
      </c>
      <c r="C6" s="3">
        <f t="shared" si="9"/>
        <v>655</v>
      </c>
      <c r="D6" s="3">
        <f t="shared" si="2"/>
        <v>786</v>
      </c>
      <c r="E6" s="4">
        <f t="shared" si="3"/>
        <v>5100000</v>
      </c>
      <c r="F6" s="36">
        <f t="shared" si="4"/>
        <v>9344</v>
      </c>
      <c r="G6" s="3">
        <f t="shared" si="5"/>
        <v>7786</v>
      </c>
      <c r="H6" s="12">
        <f t="shared" si="6"/>
        <v>6489</v>
      </c>
      <c r="I6" s="3" t="e">
        <f>#REF!</f>
        <v>#REF!</v>
      </c>
      <c r="J6" s="3">
        <f t="shared" ref="J6:J11" si="10">S6</f>
        <v>0</v>
      </c>
      <c r="O6">
        <v>0</v>
      </c>
      <c r="P6">
        <v>655</v>
      </c>
      <c r="Q6" s="13">
        <f t="shared" ref="Q6:Q8" si="11">P6/1.2</f>
        <v>545.83333333333337</v>
      </c>
      <c r="R6">
        <v>5100000</v>
      </c>
    </row>
    <row r="7" spans="1:19" x14ac:dyDescent="0.25">
      <c r="A7" s="3">
        <f t="shared" si="0"/>
        <v>0</v>
      </c>
      <c r="B7" s="3">
        <f t="shared" si="1"/>
        <v>0</v>
      </c>
      <c r="C7" s="3">
        <f t="shared" si="9"/>
        <v>0</v>
      </c>
      <c r="D7" s="3">
        <f t="shared" si="2"/>
        <v>0</v>
      </c>
      <c r="E7" s="4">
        <f t="shared" si="3"/>
        <v>0</v>
      </c>
      <c r="F7" s="3" t="e">
        <f t="shared" si="4"/>
        <v>#DIV/0!</v>
      </c>
      <c r="G7" s="3" t="e">
        <f t="shared" si="5"/>
        <v>#DIV/0!</v>
      </c>
      <c r="H7" s="12" t="e">
        <f t="shared" si="6"/>
        <v>#DIV/0!</v>
      </c>
      <c r="I7" s="3" t="e">
        <f>#REF!</f>
        <v>#REF!</v>
      </c>
      <c r="J7" s="3">
        <f t="shared" si="10"/>
        <v>0</v>
      </c>
      <c r="O7">
        <v>0</v>
      </c>
      <c r="P7">
        <f t="shared" ref="P7:P8" si="12">O7/1.2</f>
        <v>0</v>
      </c>
      <c r="Q7" s="13">
        <f t="shared" si="11"/>
        <v>0</v>
      </c>
    </row>
    <row r="8" spans="1:19" x14ac:dyDescent="0.25">
      <c r="A8" s="3">
        <f t="shared" si="0"/>
        <v>0</v>
      </c>
      <c r="B8" s="3">
        <f t="shared" si="1"/>
        <v>0</v>
      </c>
      <c r="C8" s="3">
        <f t="shared" si="9"/>
        <v>0</v>
      </c>
      <c r="D8" s="3">
        <f t="shared" si="2"/>
        <v>0</v>
      </c>
      <c r="E8" s="4">
        <f t="shared" si="3"/>
        <v>0</v>
      </c>
      <c r="F8" s="3" t="e">
        <f t="shared" si="4"/>
        <v>#DIV/0!</v>
      </c>
      <c r="G8" s="3" t="e">
        <f t="shared" si="5"/>
        <v>#DIV/0!</v>
      </c>
      <c r="H8" s="12" t="e">
        <f t="shared" si="6"/>
        <v>#DIV/0!</v>
      </c>
      <c r="I8" s="3" t="e">
        <f>#REF!</f>
        <v>#REF!</v>
      </c>
      <c r="J8" s="3">
        <f t="shared" si="10"/>
        <v>0</v>
      </c>
      <c r="O8">
        <v>0</v>
      </c>
      <c r="P8">
        <f t="shared" si="12"/>
        <v>0</v>
      </c>
      <c r="Q8" s="13">
        <f t="shared" si="11"/>
        <v>0</v>
      </c>
    </row>
    <row r="9" spans="1:19" x14ac:dyDescent="0.25">
      <c r="A9" s="3">
        <f t="shared" si="0"/>
        <v>0</v>
      </c>
      <c r="B9" s="3">
        <f t="shared" si="1"/>
        <v>0</v>
      </c>
      <c r="C9" s="3">
        <f t="shared" si="9"/>
        <v>0</v>
      </c>
      <c r="D9" s="3">
        <f t="shared" si="2"/>
        <v>0</v>
      </c>
      <c r="E9" s="4">
        <f t="shared" si="3"/>
        <v>0</v>
      </c>
      <c r="F9" s="3" t="e">
        <f t="shared" si="4"/>
        <v>#DIV/0!</v>
      </c>
      <c r="G9" s="3" t="e">
        <f t="shared" si="5"/>
        <v>#DIV/0!</v>
      </c>
      <c r="H9" s="12" t="e">
        <f t="shared" si="6"/>
        <v>#DIV/0!</v>
      </c>
      <c r="I9" s="3" t="e">
        <f>#REF!</f>
        <v>#REF!</v>
      </c>
      <c r="J9" s="3">
        <f t="shared" si="10"/>
        <v>0</v>
      </c>
      <c r="O9">
        <v>0</v>
      </c>
      <c r="P9">
        <f t="shared" ref="P9" si="13">O9/1.2</f>
        <v>0</v>
      </c>
      <c r="Q9" s="13">
        <f t="shared" ref="Q9" si="14">P9/1.2</f>
        <v>0</v>
      </c>
    </row>
    <row r="10" spans="1:19" x14ac:dyDescent="0.25">
      <c r="A10" s="3">
        <f t="shared" si="0"/>
        <v>0</v>
      </c>
      <c r="B10" s="3">
        <f t="shared" si="1"/>
        <v>0</v>
      </c>
      <c r="C10" s="3">
        <f t="shared" si="9"/>
        <v>0</v>
      </c>
      <c r="D10" s="3">
        <f t="shared" si="2"/>
        <v>0</v>
      </c>
      <c r="E10" s="4">
        <f t="shared" si="3"/>
        <v>0</v>
      </c>
      <c r="F10" s="7" t="e">
        <f t="shared" si="4"/>
        <v>#DIV/0!</v>
      </c>
      <c r="G10" s="7" t="e">
        <f t="shared" si="5"/>
        <v>#DIV/0!</v>
      </c>
      <c r="H10" s="11" t="e">
        <f t="shared" si="6"/>
        <v>#DIV/0!</v>
      </c>
      <c r="I10" s="3" t="e">
        <f>#REF!</f>
        <v>#REF!</v>
      </c>
      <c r="J10" s="3">
        <f t="shared" si="10"/>
        <v>0</v>
      </c>
      <c r="O10">
        <v>0</v>
      </c>
      <c r="P10">
        <f t="shared" ref="P10" si="15">O10/1.2</f>
        <v>0</v>
      </c>
      <c r="Q10" s="13">
        <f t="shared" ref="Q10" si="16">P10/1.2</f>
        <v>0</v>
      </c>
    </row>
    <row r="11" spans="1:19" x14ac:dyDescent="0.25">
      <c r="A11" s="3">
        <f t="shared" si="0"/>
        <v>0</v>
      </c>
      <c r="B11" s="3">
        <f t="shared" si="1"/>
        <v>0</v>
      </c>
      <c r="C11" s="3">
        <f t="shared" si="9"/>
        <v>0</v>
      </c>
      <c r="D11" s="3">
        <f t="shared" si="2"/>
        <v>0</v>
      </c>
      <c r="E11" s="4">
        <f t="shared" si="3"/>
        <v>0</v>
      </c>
      <c r="F11" s="7" t="e">
        <f t="shared" si="4"/>
        <v>#DIV/0!</v>
      </c>
      <c r="G11" s="7" t="e">
        <f t="shared" si="5"/>
        <v>#DIV/0!</v>
      </c>
      <c r="H11" s="11" t="e">
        <f t="shared" si="6"/>
        <v>#DIV/0!</v>
      </c>
      <c r="I11" s="3" t="e">
        <f>#REF!</f>
        <v>#REF!</v>
      </c>
      <c r="J11" s="3">
        <f t="shared" si="10"/>
        <v>0</v>
      </c>
      <c r="O11">
        <v>0</v>
      </c>
      <c r="P11">
        <f t="shared" ref="P11" si="17">O11/1.2</f>
        <v>0</v>
      </c>
      <c r="Q11" s="13">
        <f t="shared" ref="Q11" si="18">P11/1.2</f>
        <v>0</v>
      </c>
    </row>
    <row r="12" spans="1:19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</row>
    <row r="13" spans="1:19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</row>
    <row r="14" spans="1:19" ht="21" x14ac:dyDescent="0.3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24" t="s">
        <v>29</v>
      </c>
      <c r="P14" s="3"/>
      <c r="Q14" s="3"/>
    </row>
    <row r="15" spans="1:19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</row>
    <row r="16" spans="1:19" x14ac:dyDescent="0.25">
      <c r="A16" s="3">
        <f t="shared" si="0"/>
        <v>0</v>
      </c>
      <c r="B16" s="3">
        <f t="shared" si="1"/>
        <v>0</v>
      </c>
      <c r="C16" s="3">
        <f t="shared" si="9"/>
        <v>0</v>
      </c>
      <c r="D16" s="3">
        <f t="shared" si="2"/>
        <v>0</v>
      </c>
      <c r="E16" s="4">
        <f t="shared" si="3"/>
        <v>0</v>
      </c>
      <c r="F16" s="3" t="e">
        <f t="shared" si="4"/>
        <v>#DIV/0!</v>
      </c>
      <c r="G16" s="3" t="e">
        <f t="shared" si="5"/>
        <v>#DIV/0!</v>
      </c>
      <c r="H16" s="12" t="e">
        <f t="shared" si="6"/>
        <v>#DIV/0!</v>
      </c>
      <c r="I16" s="3" t="e">
        <f>#REF!</f>
        <v>#REF!</v>
      </c>
      <c r="J16" s="3">
        <f t="shared" ref="J16:J19" si="19">S16</f>
        <v>0</v>
      </c>
      <c r="O16">
        <v>0</v>
      </c>
      <c r="P16">
        <f t="shared" ref="P16:P19" si="20">O16/1.2</f>
        <v>0</v>
      </c>
      <c r="Q16" s="13">
        <f t="shared" ref="Q16:Q19" si="21">P16/1.2</f>
        <v>0</v>
      </c>
    </row>
    <row r="17" spans="1:26" x14ac:dyDescent="0.25">
      <c r="A17" s="3">
        <f t="shared" si="0"/>
        <v>0</v>
      </c>
      <c r="B17" s="3">
        <f t="shared" si="1"/>
        <v>0</v>
      </c>
      <c r="C17" s="3">
        <f t="shared" si="9"/>
        <v>0</v>
      </c>
      <c r="D17" s="3">
        <f t="shared" si="2"/>
        <v>0</v>
      </c>
      <c r="E17" s="4">
        <f t="shared" si="3"/>
        <v>0</v>
      </c>
      <c r="F17" s="7" t="e">
        <f t="shared" si="4"/>
        <v>#DIV/0!</v>
      </c>
      <c r="G17" s="7" t="e">
        <f t="shared" si="5"/>
        <v>#DIV/0!</v>
      </c>
      <c r="H17" s="11" t="e">
        <f t="shared" si="6"/>
        <v>#DIV/0!</v>
      </c>
      <c r="I17" s="3" t="e">
        <f>#REF!</f>
        <v>#REF!</v>
      </c>
      <c r="J17" s="3">
        <f t="shared" si="19"/>
        <v>0</v>
      </c>
      <c r="O17">
        <v>0</v>
      </c>
      <c r="P17">
        <f t="shared" si="20"/>
        <v>0</v>
      </c>
      <c r="Q17" s="13">
        <f t="shared" si="21"/>
        <v>0</v>
      </c>
    </row>
    <row r="18" spans="1:26" x14ac:dyDescent="0.25">
      <c r="A18" s="3">
        <f t="shared" si="0"/>
        <v>0</v>
      </c>
      <c r="B18" s="3">
        <f t="shared" si="1"/>
        <v>0</v>
      </c>
      <c r="C18" s="3">
        <f t="shared" si="9"/>
        <v>0</v>
      </c>
      <c r="D18" s="3">
        <f t="shared" ref="D18:D19" si="22">C18*1.2</f>
        <v>0</v>
      </c>
      <c r="E18" s="4">
        <f t="shared" ref="E18:E19" si="23">R18</f>
        <v>0</v>
      </c>
      <c r="F18" s="7" t="e">
        <f t="shared" ref="F18:F19" si="24">ROUND((E18/B18),0)</f>
        <v>#DIV/0!</v>
      </c>
      <c r="G18" s="7" t="e">
        <f t="shared" ref="G18:G19" si="25">ROUND((E18/C18),0)</f>
        <v>#DIV/0!</v>
      </c>
      <c r="H18" s="12" t="e">
        <f t="shared" ref="H18:H19" si="26">ROUND((E18/D18),0)</f>
        <v>#DIV/0!</v>
      </c>
      <c r="I18" s="3" t="e">
        <f>#REF!</f>
        <v>#REF!</v>
      </c>
      <c r="J18" s="3">
        <f t="shared" si="19"/>
        <v>0</v>
      </c>
      <c r="O18">
        <v>0</v>
      </c>
      <c r="P18">
        <f t="shared" si="20"/>
        <v>0</v>
      </c>
      <c r="Q18" s="13">
        <f t="shared" si="21"/>
        <v>0</v>
      </c>
    </row>
    <row r="19" spans="1:26" x14ac:dyDescent="0.25">
      <c r="A19" s="3">
        <f t="shared" si="0"/>
        <v>0</v>
      </c>
      <c r="B19" s="3">
        <f t="shared" si="1"/>
        <v>0</v>
      </c>
      <c r="C19" s="3">
        <f t="shared" si="9"/>
        <v>0</v>
      </c>
      <c r="D19" s="3">
        <f t="shared" si="22"/>
        <v>0</v>
      </c>
      <c r="E19" s="4">
        <f t="shared" si="23"/>
        <v>0</v>
      </c>
      <c r="F19" s="3" t="e">
        <f t="shared" si="24"/>
        <v>#DIV/0!</v>
      </c>
      <c r="G19" s="3" t="e">
        <f t="shared" si="25"/>
        <v>#DIV/0!</v>
      </c>
      <c r="H19" s="12" t="e">
        <f t="shared" si="26"/>
        <v>#DIV/0!</v>
      </c>
      <c r="I19" s="3" t="e">
        <f>#REF!</f>
        <v>#REF!</v>
      </c>
      <c r="J19" s="3">
        <f t="shared" si="19"/>
        <v>0</v>
      </c>
      <c r="O19">
        <v>0</v>
      </c>
      <c r="P19">
        <f t="shared" si="20"/>
        <v>0</v>
      </c>
      <c r="Q19" s="13">
        <f t="shared" si="21"/>
        <v>0</v>
      </c>
    </row>
    <row r="22" spans="1:26" ht="16.5" x14ac:dyDescent="0.3">
      <c r="C22" s="18"/>
      <c r="D22" s="17"/>
      <c r="E22" s="17"/>
      <c r="G22" s="23"/>
      <c r="H22" s="23"/>
      <c r="I22" s="23"/>
      <c r="J22" s="23"/>
      <c r="K22" s="23"/>
      <c r="L22" s="23"/>
      <c r="M22" s="23"/>
      <c r="N22" s="23"/>
      <c r="O22" s="23"/>
      <c r="Q22"/>
    </row>
    <row r="23" spans="1:26" ht="32.25" customHeight="1" x14ac:dyDescent="0.3">
      <c r="C23" s="17"/>
      <c r="D23" s="17"/>
      <c r="E23" s="17"/>
      <c r="G23" s="31" t="s">
        <v>31</v>
      </c>
      <c r="H23" s="31"/>
      <c r="I23" s="31"/>
    </row>
    <row r="24" spans="1:26" ht="28.5" customHeight="1" x14ac:dyDescent="0.3">
      <c r="C24" s="17"/>
      <c r="D24" s="18"/>
      <c r="E24" s="17"/>
      <c r="G24" s="27" t="s">
        <v>13</v>
      </c>
      <c r="H24" s="28" t="s">
        <v>32</v>
      </c>
      <c r="I24" s="28"/>
      <c r="J24" s="27"/>
      <c r="K24" s="27"/>
      <c r="L24" s="27"/>
      <c r="M24" s="27"/>
      <c r="N24" s="27"/>
      <c r="O24" s="27"/>
      <c r="P24" s="5"/>
      <c r="Q24" s="5"/>
      <c r="S24" s="8"/>
      <c r="T24" s="8"/>
      <c r="U24" s="8">
        <v>16889</v>
      </c>
      <c r="V24" s="8"/>
      <c r="W24" s="8"/>
      <c r="X24" s="8"/>
      <c r="Y24" s="8"/>
      <c r="Z24" s="8"/>
    </row>
    <row r="25" spans="1:26" ht="21" customHeight="1" x14ac:dyDescent="0.3">
      <c r="C25" s="17"/>
      <c r="D25" s="17"/>
      <c r="E25" s="17"/>
      <c r="H25" s="13" t="s">
        <v>34</v>
      </c>
      <c r="Q25"/>
      <c r="S25" s="8"/>
      <c r="T25" s="8"/>
      <c r="U25" s="8"/>
      <c r="V25" s="8"/>
      <c r="W25" s="8"/>
      <c r="X25" s="8"/>
      <c r="Y25" s="8"/>
      <c r="Z25" s="8"/>
    </row>
    <row r="26" spans="1:26" ht="16.5" x14ac:dyDescent="0.3">
      <c r="C26" s="17"/>
      <c r="D26" s="17"/>
      <c r="E26" s="17"/>
      <c r="H26"/>
      <c r="I26" s="13"/>
      <c r="Q26"/>
      <c r="S26" s="8"/>
      <c r="T26" s="8"/>
      <c r="U26" s="8"/>
      <c r="V26" s="8"/>
      <c r="W26" s="8"/>
      <c r="X26" s="8"/>
      <c r="Y26" s="8"/>
      <c r="Z26" s="8"/>
    </row>
    <row r="27" spans="1:26" ht="16.5" x14ac:dyDescent="0.3">
      <c r="C27" s="17"/>
      <c r="D27" s="19"/>
      <c r="E27" s="19"/>
      <c r="H27"/>
      <c r="I27" s="13"/>
      <c r="Q27"/>
      <c r="S27" s="8"/>
      <c r="T27" s="8"/>
      <c r="U27" s="8"/>
      <c r="V27" s="8"/>
      <c r="W27" s="8"/>
      <c r="X27" s="8"/>
      <c r="Y27" s="8"/>
      <c r="Z27" s="8"/>
    </row>
    <row r="28" spans="1:26" ht="16.5" x14ac:dyDescent="0.3">
      <c r="C28" s="17"/>
      <c r="D28" s="17"/>
      <c r="E28" s="17"/>
      <c r="F28" s="15"/>
      <c r="H28" s="29" t="s">
        <v>30</v>
      </c>
      <c r="I28" s="30">
        <v>3250000</v>
      </c>
      <c r="J28" s="29" t="s">
        <v>33</v>
      </c>
      <c r="Q28"/>
      <c r="S28" s="8"/>
      <c r="T28" s="8"/>
      <c r="U28" s="8"/>
      <c r="V28" s="8"/>
      <c r="W28" s="8"/>
      <c r="X28" s="8"/>
      <c r="Y28" s="8"/>
      <c r="Z28" s="8"/>
    </row>
    <row r="29" spans="1:26" ht="16.5" x14ac:dyDescent="0.3">
      <c r="C29" s="17"/>
      <c r="D29" s="17"/>
      <c r="E29" s="17"/>
      <c r="H29"/>
      <c r="I29" s="13"/>
      <c r="S29" s="8"/>
      <c r="T29" s="8"/>
      <c r="U29" s="8"/>
      <c r="V29" s="8"/>
      <c r="W29" s="8"/>
      <c r="X29" s="8"/>
      <c r="Y29" s="8"/>
      <c r="Z29" s="8"/>
    </row>
    <row r="30" spans="1:26" ht="16.5" x14ac:dyDescent="0.3">
      <c r="C30" s="17"/>
      <c r="D30" s="17"/>
      <c r="E30" s="17"/>
      <c r="S30" s="8"/>
      <c r="T30" s="8"/>
      <c r="U30" s="8"/>
      <c r="V30" s="8"/>
      <c r="W30" s="8"/>
      <c r="X30" s="8"/>
      <c r="Y30" s="8"/>
      <c r="Z30" s="8"/>
    </row>
    <row r="31" spans="1:26" ht="16.5" x14ac:dyDescent="0.3">
      <c r="C31" s="17"/>
      <c r="D31" s="17"/>
      <c r="E31" s="17"/>
      <c r="S31" s="8"/>
      <c r="T31" s="8"/>
      <c r="U31" s="8"/>
      <c r="V31" s="8"/>
      <c r="W31" s="8"/>
      <c r="X31" s="8"/>
      <c r="Y31" s="8"/>
      <c r="Z31" s="8"/>
    </row>
    <row r="32" spans="1:26" ht="16.5" x14ac:dyDescent="0.3">
      <c r="C32" s="17"/>
      <c r="D32" s="20"/>
      <c r="E32" s="20"/>
      <c r="O32" s="5"/>
      <c r="S32" s="8"/>
      <c r="T32" s="8"/>
      <c r="U32" s="8"/>
      <c r="V32" s="8"/>
      <c r="W32" s="8"/>
      <c r="X32" s="8"/>
      <c r="Y32" s="8"/>
      <c r="Z32" s="8"/>
    </row>
    <row r="33" spans="3:26" ht="16.5" x14ac:dyDescent="0.3">
      <c r="C33" s="17"/>
      <c r="D33" s="19"/>
      <c r="E33" s="19"/>
      <c r="S33" s="8"/>
      <c r="T33" s="8"/>
      <c r="U33" s="8"/>
      <c r="V33" s="8"/>
      <c r="W33" s="8"/>
      <c r="X33" s="8"/>
      <c r="Y33" s="8"/>
      <c r="Z33" s="8"/>
    </row>
    <row r="34" spans="3:26" ht="16.5" x14ac:dyDescent="0.3">
      <c r="C34" s="26"/>
      <c r="D34" s="19"/>
      <c r="E34" s="21"/>
      <c r="I34" s="25"/>
      <c r="S34" s="8"/>
      <c r="T34" s="8"/>
      <c r="U34" s="8"/>
      <c r="V34" s="8"/>
      <c r="W34" s="8"/>
      <c r="X34" s="8"/>
      <c r="Y34" s="8"/>
      <c r="Z34" s="8"/>
    </row>
    <row r="35" spans="3:26" ht="16.5" x14ac:dyDescent="0.3">
      <c r="C35" s="17"/>
      <c r="D35" s="17"/>
      <c r="E35" s="17"/>
      <c r="P35" s="14"/>
      <c r="Q35" s="5"/>
      <c r="R35" s="5"/>
      <c r="S35" s="5"/>
      <c r="T35" s="5"/>
      <c r="U35" s="5"/>
      <c r="V35" s="5"/>
      <c r="W35" s="8"/>
      <c r="X35" s="8"/>
      <c r="Y35" s="8"/>
      <c r="Z35" s="8"/>
    </row>
    <row r="36" spans="3:26" ht="16.5" x14ac:dyDescent="0.3">
      <c r="C36" s="17"/>
      <c r="D36" s="19"/>
      <c r="E36" s="19"/>
      <c r="P36" s="14"/>
      <c r="Q36" s="5"/>
      <c r="R36" s="5"/>
      <c r="S36" s="8"/>
      <c r="T36" s="8"/>
      <c r="U36" s="8"/>
      <c r="V36" s="8"/>
      <c r="W36" s="8"/>
      <c r="X36" s="8"/>
      <c r="Y36" s="8"/>
      <c r="Z36" s="8"/>
    </row>
    <row r="37" spans="3:26" ht="16.5" x14ac:dyDescent="0.3">
      <c r="C37" s="18"/>
      <c r="D37" s="21"/>
      <c r="E37" s="22"/>
      <c r="S37" s="8"/>
      <c r="T37" s="8"/>
      <c r="U37" s="8"/>
      <c r="V37" s="8"/>
      <c r="W37" s="8"/>
      <c r="X37" s="8"/>
      <c r="Y37" s="8"/>
      <c r="Z37" s="8"/>
    </row>
    <row r="38" spans="3:26" ht="16.5" x14ac:dyDescent="0.3">
      <c r="C38" s="18"/>
      <c r="D38" s="21"/>
      <c r="E38" s="22"/>
      <c r="H38" s="13">
        <v>3657920</v>
      </c>
      <c r="S38" s="8"/>
      <c r="T38" s="8"/>
      <c r="U38" s="8"/>
      <c r="V38" s="8"/>
      <c r="W38" s="8"/>
      <c r="X38" s="8"/>
      <c r="Y38" s="8"/>
      <c r="Z38" s="8"/>
    </row>
    <row r="39" spans="3:26" ht="16.5" x14ac:dyDescent="0.3">
      <c r="C39" s="18"/>
      <c r="D39" s="21"/>
      <c r="E39" s="22"/>
      <c r="S39" s="8"/>
      <c r="T39" s="9"/>
      <c r="U39" s="8"/>
      <c r="V39" s="8"/>
      <c r="W39" s="8"/>
      <c r="X39" s="8"/>
      <c r="Y39" s="8"/>
      <c r="Z39" s="8"/>
    </row>
    <row r="40" spans="3:26" ht="16.5" x14ac:dyDescent="0.3">
      <c r="C40" s="18"/>
      <c r="D40" s="21"/>
      <c r="E40" s="22"/>
      <c r="S40" s="9"/>
      <c r="T40" s="8"/>
      <c r="U40" s="8"/>
      <c r="V40" s="8"/>
      <c r="W40" s="8"/>
      <c r="X40" s="8"/>
      <c r="Y40" s="8"/>
      <c r="Z40" s="8"/>
    </row>
    <row r="41" spans="3:26" x14ac:dyDescent="0.25">
      <c r="S41" s="8"/>
      <c r="T41" s="8"/>
      <c r="U41" s="8"/>
      <c r="V41" s="8"/>
      <c r="W41" s="8"/>
      <c r="X41" s="8"/>
      <c r="Y41" s="8"/>
      <c r="Z41" s="8"/>
    </row>
    <row r="43" spans="3:26" x14ac:dyDescent="0.25">
      <c r="C43" s="32"/>
      <c r="D43" s="32"/>
      <c r="H43"/>
    </row>
    <row r="44" spans="3:26" ht="16.5" x14ac:dyDescent="0.3">
      <c r="C44" s="17" t="s">
        <v>14</v>
      </c>
      <c r="D44" s="17"/>
      <c r="E44" s="17"/>
      <c r="H44"/>
    </row>
    <row r="45" spans="3:26" ht="16.5" x14ac:dyDescent="0.3">
      <c r="C45" s="17" t="s">
        <v>15</v>
      </c>
      <c r="D45" s="17">
        <v>2023</v>
      </c>
      <c r="E45" s="17"/>
      <c r="H45"/>
    </row>
    <row r="46" spans="3:26" ht="16.5" x14ac:dyDescent="0.3">
      <c r="C46" s="17" t="s">
        <v>16</v>
      </c>
      <c r="D46" s="17">
        <v>1987</v>
      </c>
      <c r="E46" s="17"/>
      <c r="G46" t="s">
        <v>35</v>
      </c>
      <c r="H46">
        <v>1987</v>
      </c>
    </row>
    <row r="47" spans="3:26" ht="16.5" x14ac:dyDescent="0.3">
      <c r="C47" s="17" t="s">
        <v>17</v>
      </c>
      <c r="D47" s="17">
        <f>D45-D46</f>
        <v>36</v>
      </c>
      <c r="E47" s="17"/>
      <c r="H47"/>
    </row>
    <row r="48" spans="3:26" ht="16.5" x14ac:dyDescent="0.3">
      <c r="C48" s="17"/>
      <c r="D48" s="17">
        <f>D47-60</f>
        <v>-24</v>
      </c>
      <c r="E48" s="17"/>
      <c r="H48"/>
    </row>
    <row r="49" spans="3:8" ht="16.5" x14ac:dyDescent="0.3">
      <c r="C49" s="17" t="s">
        <v>18</v>
      </c>
      <c r="D49" s="19">
        <f>552*2000</f>
        <v>1104000</v>
      </c>
      <c r="E49" s="19"/>
      <c r="H49"/>
    </row>
    <row r="50" spans="3:8" ht="16.5" x14ac:dyDescent="0.3">
      <c r="C50" s="17" t="s">
        <v>19</v>
      </c>
      <c r="D50" s="17"/>
      <c r="E50" s="17"/>
      <c r="H50"/>
    </row>
    <row r="51" spans="3:8" ht="16.5" x14ac:dyDescent="0.3">
      <c r="C51" s="17"/>
      <c r="D51" s="17"/>
      <c r="E51" s="17"/>
      <c r="H51"/>
    </row>
    <row r="52" spans="3:8" ht="16.5" x14ac:dyDescent="0.3">
      <c r="C52" s="17" t="s">
        <v>20</v>
      </c>
      <c r="D52" s="17">
        <f>100-10</f>
        <v>90</v>
      </c>
      <c r="E52" s="17"/>
      <c r="H52"/>
    </row>
    <row r="53" spans="3:8" ht="16.5" x14ac:dyDescent="0.3">
      <c r="C53" s="17" t="s">
        <v>21</v>
      </c>
      <c r="D53" s="17">
        <f>D52*D47/60</f>
        <v>54</v>
      </c>
      <c r="E53" s="17"/>
      <c r="H53"/>
    </row>
    <row r="54" spans="3:8" ht="16.5" x14ac:dyDescent="0.3">
      <c r="C54" s="17"/>
      <c r="D54" s="20">
        <f>D53%</f>
        <v>0.54</v>
      </c>
      <c r="E54" s="20"/>
      <c r="H54"/>
    </row>
    <row r="55" spans="3:8" ht="16.5" x14ac:dyDescent="0.3">
      <c r="C55" s="17" t="s">
        <v>22</v>
      </c>
      <c r="D55" s="19">
        <f>ROUND((D49*D54),0)</f>
        <v>596160</v>
      </c>
      <c r="E55" s="19"/>
      <c r="H55"/>
    </row>
    <row r="56" spans="3:8" ht="16.5" x14ac:dyDescent="0.3">
      <c r="C56" s="17" t="s">
        <v>36</v>
      </c>
      <c r="D56" s="19">
        <v>460</v>
      </c>
      <c r="E56" s="19"/>
      <c r="G56" s="33"/>
      <c r="H56"/>
    </row>
    <row r="57" spans="3:8" ht="16.5" x14ac:dyDescent="0.3">
      <c r="C57" s="17" t="s">
        <v>23</v>
      </c>
      <c r="D57" s="17">
        <v>9250</v>
      </c>
      <c r="E57" s="17"/>
      <c r="H57"/>
    </row>
    <row r="58" spans="3:8" ht="16.5" x14ac:dyDescent="0.3">
      <c r="C58" s="17" t="s">
        <v>24</v>
      </c>
      <c r="D58" s="19">
        <f>D57*D56</f>
        <v>4255000</v>
      </c>
      <c r="E58" s="19"/>
      <c r="F58" s="33"/>
      <c r="H58"/>
    </row>
    <row r="59" spans="3:8" ht="16.5" x14ac:dyDescent="0.3">
      <c r="C59" s="34" t="s">
        <v>25</v>
      </c>
      <c r="D59" s="35">
        <f>D58-D55</f>
        <v>3658840</v>
      </c>
      <c r="E59" s="22"/>
      <c r="F59" s="33"/>
      <c r="H59"/>
    </row>
    <row r="60" spans="3:8" ht="16.5" x14ac:dyDescent="0.3">
      <c r="C60" s="34" t="s">
        <v>26</v>
      </c>
      <c r="D60" s="35">
        <f>D59*0.9</f>
        <v>3292956</v>
      </c>
      <c r="E60" s="22"/>
      <c r="H60"/>
    </row>
    <row r="61" spans="3:8" ht="16.5" x14ac:dyDescent="0.3">
      <c r="C61" s="34" t="s">
        <v>27</v>
      </c>
      <c r="D61" s="35">
        <f>D59*0.8</f>
        <v>2927072</v>
      </c>
      <c r="E61" s="22"/>
      <c r="H61"/>
    </row>
    <row r="62" spans="3:8" ht="16.5" x14ac:dyDescent="0.3">
      <c r="C62" s="34" t="s">
        <v>28</v>
      </c>
      <c r="D62" s="35">
        <f>D59*0.025/12</f>
        <v>7622.583333333333</v>
      </c>
      <c r="E62" s="22"/>
      <c r="H62"/>
    </row>
    <row r="63" spans="3:8" x14ac:dyDescent="0.25">
      <c r="H63"/>
    </row>
    <row r="64" spans="3:8" x14ac:dyDescent="0.25">
      <c r="D64" s="33">
        <f>D59/600</f>
        <v>6098.0666666666666</v>
      </c>
      <c r="H64"/>
    </row>
    <row r="65" spans="4:8" x14ac:dyDescent="0.25">
      <c r="D65" s="33"/>
      <c r="H65"/>
    </row>
  </sheetData>
  <mergeCells count="1">
    <mergeCell ref="G23:I2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Z18" sqref="Z1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A2" sqref="A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Sheet1</vt:lpstr>
      <vt:lpstr>Sheet3</vt:lpstr>
      <vt:lpstr>Sheet2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vaish</cp:lastModifiedBy>
  <cp:lastPrinted>2019-11-05T06:14:02Z</cp:lastPrinted>
  <dcterms:created xsi:type="dcterms:W3CDTF">2018-02-17T10:36:41Z</dcterms:created>
  <dcterms:modified xsi:type="dcterms:W3CDTF">2023-12-12T07:10:40Z</dcterms:modified>
</cp:coreProperties>
</file>