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HEMANTRAO LACHAYYA VADALA - SBI\"/>
    </mc:Choice>
  </mc:AlternateContent>
  <xr:revisionPtr revIDLastSave="0" documentId="13_ncr:1_{A061DEF2-E20F-4F40-8C75-49C8E08AB10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62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Q3" i="4"/>
  <c r="B3" i="4" s="1"/>
  <c r="C3" i="4" s="1"/>
  <c r="J3" i="4"/>
  <c r="I3" i="4"/>
  <c r="E3" i="4"/>
  <c r="A3" i="4"/>
  <c r="H13" i="4" l="1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S32" i="4"/>
  <c r="W37" i="4" l="1"/>
  <c r="W42" i="4"/>
  <c r="W38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<sst xmlns="http://schemas.openxmlformats.org/spreadsheetml/2006/main" count="50" uniqueCount="43">
  <si>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</si>
  <si>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</si>
  <si>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</si>
  <si>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</si>
  <si>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</si>
  <si>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</si>
  <si>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</si>
  <si>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</si>
  <si>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</si>
  <si>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</si>
  <si>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</si>
  <si>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</si>
  <si>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</si>
  <si>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</si>
  <si>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</si>
  <si>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</si>
  <si>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</si>
  <si>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</si>
  <si>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</si>
  <si>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</si>
  <si>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</si>
  <si>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</si>
  <si>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</si>
  <si>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</si>
  <si>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</si>
  <si>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</si>
  <si>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</si>
  <si>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</si>
  <si>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</si>
  <si>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</si>
  <si>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</si>
  <si>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</si>
  <si>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</si>
  <si>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</si>
  <si>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</si>
  <si>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</si>
  <si>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</si>
  <si>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RASMECCC Panvel )  - HEMANTRAO LACHAYYA VADALA</t>
  </si>
  <si>
    <t>CA</t>
  </si>
  <si>
    <t>rate on CA</t>
  </si>
  <si>
    <t>As per Rera</t>
  </si>
  <si>
    <t>FMV / RV</t>
  </si>
  <si>
    <t>Approx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</si>
</sst>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391750</xdr:colOff>
      <xdr:row>36</xdr:row>
      <xdr:rowOff>47626</xdr:rowOff>
    </xdr:from>
    <xdr:to>
      <xdr:col>19</xdr:col>
      <xdr:colOff>516889</xdr:colOff>
      <xdr:row>58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8ECBAE-7A08-438A-8F15-BF32A00E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500" y="8763001"/>
          <a:ext cx="11526564" cy="4210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601690</xdr:colOff>
      <xdr:row>49</xdr:row>
      <xdr:rowOff>67923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21D4D-33E6-4036-8DA2-7DB6536E5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74490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544532</xdr:colOff>
      <xdr:row>52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DDB1C-F207-42AE-B476-9D7AA1DB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517332" cy="8830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224232</xdr:colOff>
      <xdr:row>1</xdr:row>
      <xdr:rowOff>9524</xdr:rowOff>
    </xdr:from>
    <xdr:to>
      <xdr:col>21</xdr:col>
      <xdr:colOff>590550</xdr:colOff>
      <xdr:row>33</xdr:row>
      <xdr:rowOff>171211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123903-57EA-4D97-8753-3A4AAE10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3032" y="200024"/>
          <a:ext cx="11339118" cy="62576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307225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B45389-07B3-451A-B515-8F4DADC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76025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28</xdr:col>
      <xdr:colOff>221488</xdr:colOff>
      <xdr:row>54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B2E30-7FDC-4C97-AF96-7E05C4837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290288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345330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1F9D5F-0C5C-4D5E-81BB-4BA004E5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414130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</xdr:row>
      <xdr:rowOff>145014</xdr:rowOff>
    </xdr:from>
    <xdr:to>
      <xdr:col>28</xdr:col>
      <xdr:colOff>421634</xdr:colOff>
      <xdr:row>33</xdr:row>
      <xdr:rowOff>86519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11E69-9C9F-4D32-A410-8635A2FC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097514"/>
          <a:ext cx="16842734" cy="5275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2"/>
  <sheetViews>
    <sheetView tabSelected="1" topLeftCell="B1" zoomScaleNormal="100" workbookViewId="0">
      <selection activeCell="A9" sqref="A9: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6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20" s="8" customFormat="1" x14ac:dyDescent="0.25">
      <c r="A3" s="10">
        <f t="shared" ref="A3:A8" si="0">N3</f>
        <v>0</v>
      </c>
      <c r="B3" s="10">
        <f t="shared" ref="B3:B8" si="1">Q3</f>
        <v>381.66666666666669</v>
      </c>
      <c r="C3" s="10">
        <f>B3*1.2</f>
        <v>458</v>
      </c>
      <c r="D3" s="10">
        <f t="shared" ref="D3:D8" si="2">C3*1.2</f>
        <v>549.6</v>
      </c>
      <c r="E3" s="48">
        <f t="shared" ref="E3:E8" si="3">R3</f>
        <v>4530276</v>
      </c>
      <c r="F3" s="10">
        <f t="shared" ref="F3:F8" si="4">ROUND((E3/B3),0)</f>
        <v>11870</v>
      </c>
      <c r="G3" s="10">
        <f t="shared" ref="G3:G8" si="5">ROUND((E3/C3),0)</f>
        <v>9891</v>
      </c>
      <c r="H3" s="10">
        <f t="shared" ref="H3:H8" si="6">ROUND((E3/D3),0)</f>
        <v>8243</v>
      </c>
      <c r="I3" s="10" t="e">
        <f>#REF!</f>
        <v>#REF!</v>
      </c>
      <c r="J3" s="10">
        <f t="shared" ref="J3:J8" si="7">S3</f>
        <v>0</v>
      </c>
      <c r="O3" s="8">
        <v>0</v>
      </c>
      <c r="P3" s="8">
        <v>458</v>
      </c>
      <c r="Q3" s="8">
        <f t="shared" ref="P3:Q8" si="8">P3/1.2</f>
        <v>381.66666666666669</v>
      </c>
      <c r="R3" s="49">
        <v>4530276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1" t="s">
        <v>36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T9" s="8"/>
    </row>
    <row r="10" spans="1:20" s="46" customFormat="1" x14ac:dyDescent="0.25">
      <c r="A10" s="44">
        <f t="shared" ref="A10:A19" si="21">N10</f>
        <v>0</v>
      </c>
      <c r="B10" s="44">
        <f t="shared" ref="B10:B19" si="22">Q10</f>
        <v>322</v>
      </c>
      <c r="C10" s="44">
        <f>B10*1.2</f>
        <v>386.4</v>
      </c>
      <c r="D10" s="44">
        <f t="shared" ref="D10:D19" si="23">C10*1.2</f>
        <v>463.67999999999995</v>
      </c>
      <c r="E10" s="45">
        <f t="shared" ref="E10:E19" si="24">R10</f>
        <v>4000000</v>
      </c>
      <c r="F10" s="44">
        <f t="shared" ref="F10:F19" si="25">ROUND((E10/B10),0)</f>
        <v>12422</v>
      </c>
      <c r="G10" s="44">
        <f t="shared" ref="G10:G19" si="26">ROUND((E10/C10),0)</f>
        <v>10352</v>
      </c>
      <c r="H10" s="44">
        <f t="shared" ref="H10:H19" si="27">ROUND((E10/D10),0)</f>
        <v>8627</v>
      </c>
      <c r="I10" s="44" t="e">
        <f>#REF!</f>
        <v>#REF!</v>
      </c>
      <c r="J10" s="44">
        <f t="shared" ref="J10:J19" si="28">S10</f>
        <v>0</v>
      </c>
      <c r="O10" s="46">
        <v>0</v>
      </c>
      <c r="P10" s="46">
        <f t="shared" ref="P10:Q19" si="29">O10/1.2</f>
        <v>0</v>
      </c>
      <c r="Q10" s="46">
        <v>322</v>
      </c>
      <c r="R10" s="47">
        <v>4000000</v>
      </c>
    </row>
    <row r="11" spans="1:20" s="46" customFormat="1" x14ac:dyDescent="0.25">
      <c r="A11" s="44">
        <f t="shared" si="21"/>
        <v>0</v>
      </c>
      <c r="B11" s="44">
        <f t="shared" si="22"/>
        <v>322</v>
      </c>
      <c r="C11" s="44">
        <f t="shared" ref="C11:C19" si="30">B11*1.2</f>
        <v>386.4</v>
      </c>
      <c r="D11" s="44">
        <f t="shared" si="23"/>
        <v>463.67999999999995</v>
      </c>
      <c r="E11" s="45">
        <f t="shared" si="24"/>
        <v>3590000</v>
      </c>
      <c r="F11" s="44">
        <f t="shared" si="25"/>
        <v>11149</v>
      </c>
      <c r="G11" s="44">
        <f t="shared" si="26"/>
        <v>9291</v>
      </c>
      <c r="H11" s="44">
        <f t="shared" si="27"/>
        <v>7742</v>
      </c>
      <c r="I11" s="44" t="e">
        <f>#REF!</f>
        <v>#REF!</v>
      </c>
      <c r="J11" s="44">
        <f t="shared" si="28"/>
        <v>0</v>
      </c>
      <c r="O11" s="46">
        <v>0</v>
      </c>
      <c r="P11" s="46">
        <f t="shared" si="29"/>
        <v>0</v>
      </c>
      <c r="Q11" s="46">
        <v>322</v>
      </c>
      <c r="R11" s="47">
        <v>3590000</v>
      </c>
    </row>
    <row r="12" spans="1:20" s="46" customFormat="1" x14ac:dyDescent="0.25">
      <c r="A12" s="44">
        <f t="shared" si="21"/>
        <v>0</v>
      </c>
      <c r="B12" s="44">
        <f t="shared" si="22"/>
        <v>370.83333333333337</v>
      </c>
      <c r="C12" s="44">
        <f t="shared" si="30"/>
        <v>445.00000000000006</v>
      </c>
      <c r="D12" s="44">
        <f t="shared" si="23"/>
        <v>534</v>
      </c>
      <c r="E12" s="45">
        <f t="shared" si="24"/>
        <v>3800000</v>
      </c>
      <c r="F12" s="44">
        <f t="shared" si="25"/>
        <v>10247</v>
      </c>
      <c r="G12" s="44">
        <f t="shared" si="26"/>
        <v>8539</v>
      </c>
      <c r="H12" s="44">
        <f t="shared" si="27"/>
        <v>7116</v>
      </c>
      <c r="I12" s="44" t="e">
        <f>#REF!</f>
        <v>#REF!</v>
      </c>
      <c r="J12" s="44">
        <f t="shared" si="28"/>
        <v>0</v>
      </c>
      <c r="O12" s="46">
        <v>0</v>
      </c>
      <c r="P12" s="46">
        <v>445</v>
      </c>
      <c r="Q12" s="46">
        <f t="shared" si="29"/>
        <v>370.83333333333337</v>
      </c>
      <c r="R12" s="47">
        <v>3800000</v>
      </c>
    </row>
    <row r="13" spans="1:20" x14ac:dyDescent="0.25">
      <c r="A13" s="4">
        <f t="shared" si="21"/>
        <v>0</v>
      </c>
      <c r="B13" s="4">
        <f t="shared" si="22"/>
        <v>322</v>
      </c>
      <c r="C13" s="4">
        <f t="shared" si="30"/>
        <v>386.4</v>
      </c>
      <c r="D13" s="4">
        <f t="shared" si="23"/>
        <v>463.67999999999995</v>
      </c>
      <c r="E13" s="5">
        <f t="shared" si="24"/>
        <v>3600000</v>
      </c>
      <c r="F13" s="10">
        <f t="shared" si="25"/>
        <v>11180</v>
      </c>
      <c r="G13" s="10">
        <f t="shared" si="26"/>
        <v>9317</v>
      </c>
      <c r="H13" s="10">
        <f t="shared" si="27"/>
        <v>7764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322</v>
      </c>
      <c r="R13" s="2">
        <v>3600000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380</v>
      </c>
      <c r="C14" s="4">
        <f t="shared" si="30"/>
        <v>456</v>
      </c>
      <c r="D14" s="4">
        <f t="shared" si="23"/>
        <v>547.19999999999993</v>
      </c>
      <c r="E14" s="5">
        <f t="shared" si="24"/>
        <v>3799000</v>
      </c>
      <c r="F14" s="10">
        <f t="shared" si="25"/>
        <v>9997</v>
      </c>
      <c r="G14" s="10">
        <f t="shared" si="26"/>
        <v>8331</v>
      </c>
      <c r="H14" s="10">
        <f t="shared" si="27"/>
        <v>6943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380</v>
      </c>
      <c r="R14" s="2">
        <v>3799000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322</v>
      </c>
      <c r="C15" s="4">
        <f t="shared" si="30"/>
        <v>386.4</v>
      </c>
      <c r="D15" s="4">
        <f t="shared" si="23"/>
        <v>463.67999999999995</v>
      </c>
      <c r="E15" s="5">
        <f t="shared" si="24"/>
        <v>3550000</v>
      </c>
      <c r="F15" s="10">
        <f t="shared" si="25"/>
        <v>11025</v>
      </c>
      <c r="G15" s="10">
        <f t="shared" si="26"/>
        <v>9187</v>
      </c>
      <c r="H15" s="10">
        <f t="shared" si="27"/>
        <v>7656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322</v>
      </c>
      <c r="R15" s="2">
        <v>3550000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11000</v>
      </c>
      <c r="X20" s="21" t="s">
        <v>39</v>
      </c>
      <c r="Y20" t="s">
        <v>42</v>
      </c>
    </row>
    <row r="21" spans="1:25" ht="38.25" customHeight="1" x14ac:dyDescent="0.25">
      <c r="I21" s="7" t="s">
        <v>35</v>
      </c>
      <c r="J21">
        <v>2023</v>
      </c>
      <c r="S21" s="11"/>
      <c r="T21" s="11"/>
      <c r="U21" s="22" t="s">
        <v>14</v>
      </c>
      <c r="V21" s="19"/>
      <c r="W21" s="21">
        <v>2500</v>
      </c>
      <c r="X21" s="23"/>
    </row>
    <row r="22" spans="1:25" ht="15.75" x14ac:dyDescent="0.25">
      <c r="I22" s="7"/>
      <c r="J22">
        <v>3124566</v>
      </c>
      <c r="S22" s="11"/>
      <c r="T22" s="11"/>
      <c r="U22" s="18" t="s">
        <v>15</v>
      </c>
      <c r="V22" s="19"/>
      <c r="W22" s="20">
        <f>W20-W21</f>
        <v>8500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-5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65</v>
      </c>
      <c r="X25" s="25">
        <v>2028</v>
      </c>
      <c r="Y25" t="s">
        <v>40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2" t="s">
        <v>37</v>
      </c>
      <c r="Q27" s="42"/>
      <c r="R27" s="42"/>
      <c r="S27" s="42"/>
      <c r="T27" s="43"/>
      <c r="U27" s="22" t="s">
        <v>20</v>
      </c>
      <c r="V27" s="24"/>
      <c r="W27" s="25">
        <v>0</v>
      </c>
      <c r="X27" s="25"/>
    </row>
    <row r="28" spans="1:25" ht="15.75" x14ac:dyDescent="0.25">
      <c r="U28" s="18"/>
      <c r="V28" s="27"/>
      <c r="W28" s="28">
        <f>W27%</f>
        <v>0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5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8500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11000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322</v>
      </c>
      <c r="X35" s="25"/>
    </row>
    <row r="36" spans="15:24" ht="15.75" x14ac:dyDescent="0.25">
      <c r="P36" s="14" t="s">
        <v>29</v>
      </c>
      <c r="S36" s="11"/>
      <c r="T36" s="12"/>
      <c r="U36" s="18" t="s">
        <v>41</v>
      </c>
      <c r="V36" s="32"/>
      <c r="W36" s="33">
        <f>W33*W35+X37</f>
        <v>3542000</v>
      </c>
      <c r="X36" s="40"/>
    </row>
    <row r="37" spans="15:24" ht="15.75" x14ac:dyDescent="0.25">
      <c r="S37" s="12"/>
      <c r="T37" s="11"/>
      <c r="U37" s="18" t="s">
        <v>24</v>
      </c>
      <c r="V37" s="24"/>
      <c r="W37" s="34">
        <f>W36*0.9</f>
        <v>3187800</v>
      </c>
    </row>
    <row r="38" spans="15:24" ht="15.75" x14ac:dyDescent="0.25">
      <c r="S38" s="11"/>
      <c r="T38" s="11"/>
      <c r="U38" s="18" t="s">
        <v>25</v>
      </c>
      <c r="V38" s="24"/>
      <c r="W38" s="34">
        <f>W36*0.8</f>
        <v>2833600</v>
      </c>
      <c r="X38" s="34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5"/>
      <c r="X39" s="25"/>
    </row>
    <row r="40" spans="15:24" ht="15.75" x14ac:dyDescent="0.25">
      <c r="U40" s="36" t="s">
        <v>26</v>
      </c>
      <c r="V40" s="37"/>
      <c r="W40" s="38">
        <f>W21*W35</f>
        <v>805000</v>
      </c>
      <c r="X40" s="38"/>
    </row>
    <row r="41" spans="15:24" ht="15.75" x14ac:dyDescent="0.25">
      <c r="U41" s="18" t="s">
        <v>27</v>
      </c>
      <c r="V41" s="24"/>
      <c r="W41" s="35"/>
      <c r="X41" s="35"/>
    </row>
    <row r="42" spans="15:24" ht="15.75" x14ac:dyDescent="0.25">
      <c r="U42" s="39" t="s">
        <v>28</v>
      </c>
      <c r="V42" s="35"/>
      <c r="W42" s="34">
        <f>W36*0.025/12</f>
        <v>7379.166666666667</v>
      </c>
      <c r="X42" s="34"/>
    </row>
    <row r="59" spans="10:10" x14ac:dyDescent="0.25">
      <c r="J59">
        <v>3124566</v>
      </c>
    </row>
    <row r="60" spans="10:10" x14ac:dyDescent="0.25">
      <c r="J60">
        <v>141000</v>
      </c>
    </row>
    <row r="61" spans="10:10" x14ac:dyDescent="0.25">
      <c r="J61">
        <v>30000</v>
      </c>
    </row>
    <row r="62" spans="10:10" x14ac:dyDescent="0.25">
      <c r="J62">
        <f>J59+J60+J61</f>
        <v>3295566</v>
      </c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O37" sqref="O3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2023-12-20T04:58:09Z</dcterms:modified>
</cp:coreProperties>
</file>