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8D844EB-FA3D-44A8-BAA5-D686E85960FE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I84" i="1" l="1"/>
  <c r="I23" i="1"/>
  <c r="I10" i="1"/>
  <c r="I11" i="1" s="1"/>
  <c r="I8" i="1"/>
  <c r="I6" i="1"/>
  <c r="I5" i="1"/>
  <c r="I14" i="1" s="1"/>
  <c r="G84" i="1"/>
  <c r="G23" i="1"/>
  <c r="G10" i="1"/>
  <c r="G11" i="1" s="1"/>
  <c r="G8" i="1"/>
  <c r="G6" i="1"/>
  <c r="G5" i="1"/>
  <c r="G14" i="1" s="1"/>
  <c r="C21" i="1"/>
  <c r="C20" i="1"/>
  <c r="I12" i="1" l="1"/>
  <c r="I13" i="1" s="1"/>
  <c r="I16" i="1" s="1"/>
  <c r="I19" i="1" s="1"/>
  <c r="G12" i="1"/>
  <c r="G13" i="1" s="1"/>
  <c r="G16" i="1" s="1"/>
  <c r="G19" i="1" s="1"/>
  <c r="C7" i="1"/>
  <c r="I20" i="1" l="1"/>
  <c r="I25" i="1"/>
  <c r="I21" i="1"/>
  <c r="G20" i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<sst xmlns="http://schemas.openxmlformats.org/spreadsheetml/2006/main" count="27" uniqueCount="26">
  <si>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</si>
  <si>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</si>
  <si>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</si>
  <si>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</si>
  <si>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</si>
  <si>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</si>
  <si>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</si>
  <si>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</si>
  <si>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</si>
  <si>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</si>
  <si>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</si>
  <si>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</si>
  <si>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</si>
  <si>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</si>
  <si>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</si>
  <si>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</si>
  <si>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</si>
  <si>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</si>
  <si>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</si>
  <si>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F. No. 203</t>
  </si>
  <si>
    <t>site info</t>
  </si>
  <si>
    <t>F. No. 803</t>
  </si>
  <si>
    <t>NPA case</t>
  </si>
  <si>
    <t>RV - 85%</t>
  </si>
  <si>
    <t>DSV - 75%</t>
  </si>
  <si>
    <t>F. No.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</si>
</sst>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86928</xdr:colOff>
      <xdr:row>33</xdr:row>
      <xdr:rowOff>181878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2E0CBD-C404-4821-A7B8-899B28EA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21328" cy="6468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zoomScale="130" zoomScaleNormal="130" workbookViewId="0">
      <selection activeCell="G8" sqref="G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9" max="9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17"/>
      <c r="J1" s="5"/>
      <c r="K1" s="5"/>
      <c r="L1" s="3"/>
    </row>
    <row r="2" spans="1:12" x14ac:dyDescent="0.25">
      <c r="A2" s="4"/>
      <c r="B2" s="5"/>
      <c r="C2" s="51" t="s">
        <v>21</v>
      </c>
      <c r="D2" s="27"/>
      <c r="E2" s="5"/>
      <c r="F2" s="5"/>
      <c r="G2" s="51" t="s">
        <v>19</v>
      </c>
      <c r="H2" s="5"/>
      <c r="I2" s="51" t="s">
        <v>25</v>
      </c>
      <c r="J2" s="5"/>
      <c r="K2" s="5"/>
      <c r="L2" s="6"/>
    </row>
    <row r="3" spans="1:12" x14ac:dyDescent="0.25">
      <c r="A3" s="4" t="s">
        <v>0</v>
      </c>
      <c r="B3" s="7"/>
      <c r="C3" s="34">
        <v>24400</v>
      </c>
      <c r="D3" s="39" t="s">
        <v>17</v>
      </c>
      <c r="E3" s="5"/>
      <c r="F3" s="5"/>
      <c r="G3" s="34">
        <v>24400</v>
      </c>
      <c r="H3" s="5"/>
      <c r="I3" s="34">
        <v>24400</v>
      </c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5"/>
      <c r="G4" s="34">
        <v>3000</v>
      </c>
      <c r="H4" s="5"/>
      <c r="I4" s="34">
        <v>3000</v>
      </c>
      <c r="J4" s="5"/>
      <c r="K4" s="5"/>
      <c r="L4" s="6"/>
    </row>
    <row r="5" spans="1:12" x14ac:dyDescent="0.25">
      <c r="A5" s="4" t="s">
        <v>2</v>
      </c>
      <c r="B5" s="7"/>
      <c r="C5" s="34">
        <f>C3-C4</f>
        <v>21400</v>
      </c>
      <c r="D5" s="28"/>
      <c r="E5" s="5"/>
      <c r="F5" s="5"/>
      <c r="G5" s="34">
        <f>G3-G4</f>
        <v>21400</v>
      </c>
      <c r="H5" s="5"/>
      <c r="I5" s="34">
        <f>I3-I4</f>
        <v>21400</v>
      </c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5"/>
      <c r="G6" s="34">
        <f>G4</f>
        <v>3000</v>
      </c>
      <c r="H6" s="5"/>
      <c r="I6" s="34">
        <f>I4</f>
        <v>3000</v>
      </c>
      <c r="J6" s="5"/>
      <c r="K6" s="5"/>
      <c r="L6" s="6"/>
    </row>
    <row r="7" spans="1:12" x14ac:dyDescent="0.25">
      <c r="A7" s="4" t="s">
        <v>4</v>
      </c>
      <c r="B7" s="9"/>
      <c r="C7" s="35">
        <f>D7-D8</f>
        <v>7</v>
      </c>
      <c r="D7" s="42">
        <v>2023</v>
      </c>
      <c r="E7" s="5"/>
      <c r="F7" s="5"/>
      <c r="G7" s="35">
        <v>7</v>
      </c>
      <c r="H7" s="5"/>
      <c r="I7" s="35">
        <v>7</v>
      </c>
      <c r="J7" s="5"/>
      <c r="K7" s="5"/>
      <c r="L7" s="6"/>
    </row>
    <row r="8" spans="1:12" x14ac:dyDescent="0.25">
      <c r="A8" s="4" t="s">
        <v>5</v>
      </c>
      <c r="B8" s="9"/>
      <c r="C8" s="35">
        <f>C9-C7</f>
        <v>53</v>
      </c>
      <c r="D8" s="29">
        <v>2016</v>
      </c>
      <c r="E8" s="5" t="s">
        <v>20</v>
      </c>
      <c r="F8" s="5"/>
      <c r="G8" s="35">
        <f>G9-G7</f>
        <v>53</v>
      </c>
      <c r="H8" s="5"/>
      <c r="I8" s="35">
        <f>I9-I7</f>
        <v>53</v>
      </c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35">
        <v>60</v>
      </c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10.5</v>
      </c>
      <c r="D10" s="29"/>
      <c r="E10" s="5"/>
      <c r="F10" s="5"/>
      <c r="G10" s="35">
        <f>90*G7/G9</f>
        <v>10.5</v>
      </c>
      <c r="H10" s="5"/>
      <c r="I10" s="35">
        <f>90*I7/I9</f>
        <v>10.5</v>
      </c>
      <c r="J10" s="5"/>
      <c r="K10" s="5"/>
      <c r="L10" s="6"/>
    </row>
    <row r="11" spans="1:12" x14ac:dyDescent="0.25">
      <c r="A11" s="4"/>
      <c r="B11" s="10"/>
      <c r="C11" s="36">
        <f>C10%</f>
        <v>0.105</v>
      </c>
      <c r="D11" s="30"/>
      <c r="E11" s="5"/>
      <c r="F11" s="5"/>
      <c r="G11" s="36">
        <f>G10%</f>
        <v>0.105</v>
      </c>
      <c r="H11" s="5"/>
      <c r="I11" s="36">
        <f>I10%</f>
        <v>0.105</v>
      </c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315</v>
      </c>
      <c r="D12" s="28"/>
      <c r="E12" s="5"/>
      <c r="F12" s="5"/>
      <c r="G12" s="34">
        <f>G6*G11</f>
        <v>315</v>
      </c>
      <c r="H12" s="5"/>
      <c r="I12" s="34">
        <f>I6*I11</f>
        <v>315</v>
      </c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2685</v>
      </c>
      <c r="D13" s="28"/>
      <c r="E13" s="5"/>
      <c r="F13" s="5"/>
      <c r="G13" s="34">
        <f>G6-G12</f>
        <v>2685</v>
      </c>
      <c r="H13" s="5"/>
      <c r="I13" s="34">
        <f>I6-I12</f>
        <v>2685</v>
      </c>
      <c r="J13" s="5"/>
      <c r="K13" s="5"/>
      <c r="L13" s="6"/>
    </row>
    <row r="14" spans="1:12" x14ac:dyDescent="0.25">
      <c r="A14" s="4" t="s">
        <v>2</v>
      </c>
      <c r="B14" s="7"/>
      <c r="C14" s="34">
        <f>C5</f>
        <v>21400</v>
      </c>
      <c r="D14" s="28"/>
      <c r="E14" s="5"/>
      <c r="F14" s="5"/>
      <c r="G14" s="34">
        <f>G5</f>
        <v>21400</v>
      </c>
      <c r="H14" s="5"/>
      <c r="I14" s="34">
        <f>I5</f>
        <v>21400</v>
      </c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34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24085</v>
      </c>
      <c r="D16" s="28"/>
      <c r="E16" s="5"/>
      <c r="F16" s="5"/>
      <c r="G16" s="39">
        <f>G14+G13</f>
        <v>24085</v>
      </c>
      <c r="H16" s="5"/>
      <c r="I16" s="39">
        <f>I14+I13</f>
        <v>24085</v>
      </c>
      <c r="J16" s="5"/>
      <c r="K16" s="5"/>
      <c r="L16" s="6"/>
    </row>
    <row r="17" spans="1:12" x14ac:dyDescent="0.25">
      <c r="B17" s="9"/>
      <c r="C17" s="35"/>
      <c r="D17" s="29"/>
      <c r="G17" s="35"/>
      <c r="I17" s="35"/>
      <c r="J17" s="5"/>
      <c r="K17" s="5"/>
      <c r="L17" s="6"/>
    </row>
    <row r="18" spans="1:12" x14ac:dyDescent="0.25">
      <c r="A18" s="40" t="s">
        <v>18</v>
      </c>
      <c r="B18" s="41"/>
      <c r="C18" s="42">
        <v>550</v>
      </c>
      <c r="D18" s="29"/>
      <c r="G18" s="42">
        <v>550</v>
      </c>
      <c r="I18" s="42">
        <v>550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13246750</v>
      </c>
      <c r="D19" s="44"/>
      <c r="E19" t="s">
        <v>22</v>
      </c>
      <c r="G19" s="37">
        <f>G16*G18+H20</f>
        <v>13246750</v>
      </c>
      <c r="I19" s="37">
        <f>I16*I18+J20</f>
        <v>13246750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C19*0.85</f>
        <v>11259737.5</v>
      </c>
      <c r="D20" s="48"/>
      <c r="E20" s="49" t="s">
        <v>23</v>
      </c>
      <c r="G20" s="19">
        <f>G19*0.85</f>
        <v>11259737.5</v>
      </c>
      <c r="I20" s="19">
        <f>I19*0.85</f>
        <v>11259737.5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C19*0.75</f>
        <v>9935062.5</v>
      </c>
      <c r="D21" s="31"/>
      <c r="E21" s="50" t="s">
        <v>24</v>
      </c>
      <c r="G21" s="19">
        <f>G19*0.75</f>
        <v>9935062.5</v>
      </c>
      <c r="I21" s="19">
        <f>I19*0.75</f>
        <v>9935062.5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18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1650000</v>
      </c>
      <c r="D23" s="32"/>
      <c r="G23" s="38">
        <f>G4*G18</f>
        <v>1650000</v>
      </c>
      <c r="I23" s="38">
        <f>I4*I18</f>
        <v>1650000</v>
      </c>
      <c r="J23" s="5"/>
      <c r="K23" s="5"/>
    </row>
    <row r="24" spans="1:12" x14ac:dyDescent="0.25">
      <c r="A24" s="22" t="s">
        <v>10</v>
      </c>
      <c r="C24" s="18"/>
      <c r="G24" s="18"/>
      <c r="I24" s="18"/>
      <c r="J24" s="5"/>
      <c r="K24" s="5"/>
    </row>
    <row r="25" spans="1:12" x14ac:dyDescent="0.25">
      <c r="A25" s="24" t="s">
        <v>11</v>
      </c>
      <c r="B25" s="20"/>
      <c r="C25" s="19">
        <f>C19*0.03/12</f>
        <v>33116.875</v>
      </c>
      <c r="D25" s="33"/>
      <c r="E25" s="46"/>
      <c r="G25" s="19">
        <f>G19*0.03/12</f>
        <v>33116.875</v>
      </c>
      <c r="I25" s="19">
        <f>I19*0.03/12</f>
        <v>33116.875</v>
      </c>
      <c r="J25" s="5"/>
      <c r="K25" s="5"/>
    </row>
    <row r="26" spans="1:12" x14ac:dyDescent="0.25">
      <c r="A26" s="5"/>
      <c r="B26" s="5"/>
      <c r="C26" s="19"/>
      <c r="D26" s="31"/>
      <c r="G26" s="19"/>
      <c r="I26" s="19"/>
      <c r="J26" s="5"/>
    </row>
    <row r="27" spans="1:12" x14ac:dyDescent="0.25">
      <c r="A27" s="47"/>
      <c r="B27" s="5"/>
      <c r="C27" s="33"/>
      <c r="D27" s="33"/>
      <c r="E27" s="16"/>
      <c r="F27" s="16"/>
      <c r="G27" s="33"/>
      <c r="H27" s="5"/>
      <c r="I27" s="33"/>
      <c r="J27" s="5"/>
    </row>
    <row r="28" spans="1:12" x14ac:dyDescent="0.25">
      <c r="A28" s="47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2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2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2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2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23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23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23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23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18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18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18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18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18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18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18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18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18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18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18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18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18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18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18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18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18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18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18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18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18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18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18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18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18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18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18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18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18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18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18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18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18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18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18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18">
        <f>I83*I82</f>
        <v>0</v>
      </c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18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18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18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18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18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18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18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18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18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18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18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18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18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18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18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18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18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18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18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18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18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18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18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18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18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18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18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18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18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18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18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18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18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18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18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18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18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18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18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18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18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18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18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18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18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18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18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18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18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18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18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18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18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18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18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18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18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18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18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18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18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18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18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18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18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18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18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18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18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18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18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18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18"/>
      <c r="J15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49AE-3C33-4F82-B3C1-1D0B20809310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2023-12-11T05:53:02Z</dcterms:modified>
</cp:coreProperties>
</file>