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ECTION 2023-2024\December-2023\UBI\A.B. Raod Khajrana Branch\Arjind Singh House\"/>
    </mc:Choice>
  </mc:AlternateContent>
  <bookViews>
    <workbookView xWindow="0" yWindow="0" windowWidth="21600" windowHeight="9645" activeTab="1"/>
  </bookViews>
  <sheets>
    <sheet name="Calculation" sheetId="26" r:id="rId1"/>
    <sheet name="Sheet1" sheetId="30" r:id="rId2"/>
  </sheets>
  <calcPr calcId="162913"/>
</workbook>
</file>

<file path=xl/calcChain.xml><?xml version="1.0" encoding="utf-8"?>
<calcChain xmlns="http://schemas.openxmlformats.org/spreadsheetml/2006/main">
  <c r="J37" i="26" l="1"/>
  <c r="J38" i="26"/>
  <c r="J39" i="26"/>
  <c r="J36" i="26"/>
  <c r="C22" i="26" l="1"/>
  <c r="C28" i="26" s="1"/>
  <c r="C17" i="26"/>
  <c r="C27" i="26" s="1"/>
  <c r="C12" i="26"/>
  <c r="O11" i="26"/>
  <c r="H11" i="26"/>
  <c r="J11" i="26" s="1"/>
  <c r="K11" i="26" s="1"/>
  <c r="L11" i="26" s="1"/>
  <c r="N11" i="26" s="1"/>
  <c r="O10" i="26"/>
  <c r="H10" i="26"/>
  <c r="J10" i="26" s="1"/>
  <c r="K10" i="26" s="1"/>
  <c r="L10" i="26" s="1"/>
  <c r="N10" i="26" s="1"/>
  <c r="O9" i="26"/>
  <c r="H9" i="26"/>
  <c r="J9" i="26" s="1"/>
  <c r="K9" i="26" s="1"/>
  <c r="L9" i="26" s="1"/>
  <c r="N9" i="26" s="1"/>
  <c r="O8" i="26"/>
  <c r="H8" i="26"/>
  <c r="J8" i="26" s="1"/>
  <c r="K8" i="26" s="1"/>
  <c r="L8" i="26" s="1"/>
  <c r="N8" i="26" s="1"/>
  <c r="N4" i="26"/>
  <c r="K2" i="26" s="1"/>
  <c r="C4" i="26"/>
  <c r="C25" i="26" s="1"/>
  <c r="J2" i="26"/>
  <c r="E2" i="26"/>
  <c r="L2" i="26" l="1"/>
  <c r="M9" i="26"/>
  <c r="M11" i="26"/>
  <c r="M10" i="26"/>
  <c r="O12" i="26"/>
  <c r="C32" i="26" s="1"/>
  <c r="D32" i="26" s="1"/>
  <c r="N12" i="26"/>
  <c r="M8" i="26"/>
  <c r="I8" i="26"/>
  <c r="I9" i="26"/>
  <c r="I10" i="26"/>
  <c r="I11" i="26"/>
  <c r="M12" i="26" l="1"/>
  <c r="C26" i="26"/>
  <c r="C29" i="26" s="1"/>
  <c r="C30" i="26" s="1"/>
  <c r="L3" i="26"/>
  <c r="L4" i="26" s="1"/>
  <c r="P2" i="26" l="1"/>
  <c r="S2" i="26" s="1"/>
  <c r="C31" i="26"/>
</calcChain>
</file>

<file path=xl/sharedStrings.xml><?xml version="1.0" encoding="utf-8"?>
<sst xmlns="http://schemas.openxmlformats.org/spreadsheetml/2006/main" count="62" uniqueCount="50">
  <si>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</si>
  <si>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</si>
  <si>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</si>
  <si>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</si>
  <si>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</si>
  <si>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</si>
  <si>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</si>
  <si>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</si>
  <si>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</si>
  <si>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</si>
  <si>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</si>
  <si>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</si>
  <si>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</si>
  <si>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</si>
  <si>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</si>
  <si>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</si>
  <si>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</si>
  <si>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</si>
  <si>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</si>
  <si>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Interior and other Development</t>
  </si>
  <si>
    <t>Interior and Other Development</t>
  </si>
  <si>
    <t>Insurable Value / Full Value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</si>
  <si>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</si>
  <si>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</si>
  <si>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</si>
  <si>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</si>
  <si>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</si>
  <si>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</si>
  <si>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</si>
  <si>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</si>
  <si>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</si>
  <si>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</si>
  <si>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</si>
  <si>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Residential</t>
  </si>
  <si>
    <t>Property Value</t>
  </si>
  <si>
    <t>Sq. M.</t>
  </si>
  <si>
    <t>Value as on today</t>
  </si>
  <si>
    <t>Govt. rate</t>
  </si>
  <si>
    <t>(Sq. Ft.)</t>
  </si>
  <si>
    <t>Carpet Area (80% of BUP)</t>
  </si>
  <si>
    <t>Sq. Ft.</t>
  </si>
  <si>
    <t>SBUA</t>
  </si>
  <si>
    <t>Total Built-up Area</t>
  </si>
  <si>
    <t>As per Approved Building Plan, the area statement is as below-</t>
  </si>
  <si>
    <t>Area in Sq. M.</t>
  </si>
  <si>
    <t>Area in Sq. Ft.</t>
  </si>
  <si>
    <t>Total Plot Area 12.19 X 18.29</t>
  </si>
  <si>
    <t>Permissible FAR Factor 1.5X 222.95</t>
  </si>
  <si>
    <t>Permissible Built-up Area On Ground Floor 42 %</t>
  </si>
  <si>
    <t>Proposed Residential Area On Ground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</si>
</sst>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b/>
      <sz val="11"/>
      <name val="Arial Narrow"/>
      <family val="2"/>
    </font>
    <font>
      <sz val="10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4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/>
    <xf numFmtId="4" fontId="10" fillId="0" borderId="0" xfId="0" applyNumberFormat="1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9" fillId="0" borderId="1" xfId="0" applyFont="1" applyBorder="1"/>
    <xf numFmtId="0" fontId="1" fillId="0" borderId="0" xfId="0" applyFont="1" applyAlignment="1">
      <alignment vertical="top"/>
    </xf>
    <xf numFmtId="0" fontId="1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3" fontId="9" fillId="0" borderId="1" xfId="0" applyNumberFormat="1" applyFont="1" applyBorder="1" applyAlignment="1">
      <alignment vertical="top"/>
    </xf>
    <xf numFmtId="3" fontId="3" fillId="0" borderId="0" xfId="0" applyNumberFormat="1" applyFont="1"/>
    <xf numFmtId="1" fontId="1" fillId="0" borderId="0" xfId="0" applyNumberFormat="1" applyFont="1"/>
    <xf numFmtId="1" fontId="3" fillId="0" borderId="0" xfId="0" applyNumberFormat="1" applyFont="1"/>
    <xf numFmtId="3" fontId="11" fillId="0" borderId="1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vertical="top"/>
    </xf>
    <xf numFmtId="3" fontId="3" fillId="0" borderId="1" xfId="0" applyNumberFormat="1" applyFont="1" applyBorder="1"/>
    <xf numFmtId="3" fontId="9" fillId="0" borderId="1" xfId="0" applyNumberFormat="1" applyFont="1" applyBorder="1"/>
    <xf numFmtId="3" fontId="10" fillId="0" borderId="0" xfId="0" applyNumberFormat="1" applyFont="1"/>
    <xf numFmtId="0" fontId="8" fillId="0" borderId="0" xfId="0" applyFont="1"/>
    <xf numFmtId="3" fontId="8" fillId="0" borderId="0" xfId="0" applyNumberFormat="1" applyFont="1"/>
    <xf numFmtId="4" fontId="8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 applyAlignment="1">
      <alignment vertical="top"/>
    </xf>
    <xf numFmtId="3" fontId="1" fillId="0" borderId="0" xfId="0" applyNumberFormat="1" applyFont="1"/>
    <xf numFmtId="4" fontId="1" fillId="0" borderId="0" xfId="0" applyNumberFormat="1" applyFont="1" applyAlignment="1">
      <alignment vertical="top"/>
    </xf>
    <xf numFmtId="4" fontId="9" fillId="0" borderId="0" xfId="0" applyNumberFormat="1" applyFont="1" applyAlignment="1">
      <alignment vertical="top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4" fontId="1" fillId="0" borderId="1" xfId="0" applyNumberFormat="1" applyFont="1" applyBorder="1" applyAlignment="1">
      <alignment horizontal="right" vertical="top" wrapText="1"/>
    </xf>
    <xf numFmtId="0" fontId="15" fillId="0" borderId="1" xfId="0" applyFont="1" applyBorder="1" applyAlignment="1">
      <alignment horizontal="center" vertical="top"/>
    </xf>
    <xf numFmtId="4" fontId="1" fillId="0" borderId="1" xfId="0" applyNumberFormat="1" applyFont="1" applyBorder="1" applyAlignment="1">
      <alignment vertical="top"/>
    </xf>
    <xf numFmtId="0" fontId="1" fillId="0" borderId="1" xfId="0" applyFont="1" applyBorder="1" applyAlignment="1">
      <alignment vertical="top"/>
    </xf>
    <xf numFmtId="0" fontId="3" fillId="0" borderId="1" xfId="0" applyFont="1" applyBorder="1" applyAlignment="1">
      <alignment vertical="top"/>
    </xf>
    <xf numFmtId="3" fontId="1" fillId="0" borderId="1" xfId="0" applyNumberFormat="1" applyFont="1" applyBorder="1" applyAlignment="1">
      <alignment vertical="top"/>
    </xf>
    <xf numFmtId="0" fontId="1" fillId="0" borderId="0" xfId="0" applyFont="1" applyAlignment="1">
      <alignment vertical="top" wrapText="1"/>
    </xf>
    <xf numFmtId="2" fontId="1" fillId="0" borderId="0" xfId="0" applyNumberFormat="1" applyFont="1"/>
    <xf numFmtId="0" fontId="3" fillId="0" borderId="0" xfId="0" applyFont="1" applyAlignment="1">
      <alignment horizontal="center"/>
    </xf>
    <xf numFmtId="0" fontId="1" fillId="0" borderId="1" xfId="0" applyFont="1" applyBorder="1"/>
    <xf numFmtId="0" fontId="3" fillId="0" borderId="1" xfId="0" applyFont="1" applyBorder="1" applyAlignment="1">
      <alignment horizontal="center" wrapText="1"/>
    </xf>
    <xf numFmtId="0" fontId="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9" fillId="0" borderId="0" xfId="0" applyFont="1" applyAlignment="1">
      <alignment vertical="top"/>
    </xf>
    <xf numFmtId="0" fontId="16" fillId="0" borderId="0" xfId="0" applyFont="1"/>
    <xf numFmtId="4" fontId="14" fillId="0" borderId="0" xfId="0" applyNumberFormat="1" applyFont="1"/>
    <xf numFmtId="0" fontId="9" fillId="0" borderId="0" xfId="0" applyFont="1" applyAlignment="1">
      <alignment horizontal="right" vertical="center" wrapText="1"/>
    </xf>
    <xf numFmtId="0" fontId="17" fillId="0" borderId="0" xfId="0" applyFont="1"/>
    <xf numFmtId="4" fontId="14" fillId="0" borderId="0" xfId="0" applyNumberFormat="1" applyFont="1" applyAlignment="1">
      <alignment vertical="top"/>
    </xf>
    <xf numFmtId="0" fontId="3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left"/>
    </xf>
    <xf numFmtId="0" fontId="9" fillId="0" borderId="1" xfId="0" applyFont="1" applyBorder="1" applyAlignment="1">
      <alignment horizontal="left" vertical="top"/>
    </xf>
    <xf numFmtId="3" fontId="3" fillId="0" borderId="0" xfId="0" applyNumberFormat="1" applyFont="1" applyAlignment="1">
      <alignment horizontal="right"/>
    </xf>
    <xf numFmtId="3" fontId="8" fillId="0" borderId="1" xfId="0" applyNumberFormat="1" applyFont="1" applyBorder="1"/>
    <xf numFmtId="0" fontId="14" fillId="0" borderId="0" xfId="0" applyFont="1"/>
    <xf numFmtId="0" fontId="8" fillId="0" borderId="0" xfId="0" applyFont="1" applyAlignment="1">
      <alignment vertical="top"/>
    </xf>
    <xf numFmtId="3" fontId="9" fillId="0" borderId="0" xfId="0" applyNumberFormat="1" applyFont="1"/>
    <xf numFmtId="0" fontId="1" fillId="0" borderId="0" xfId="0" applyFont="1" applyAlignment="1">
      <alignment horizontal="right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horizontal="right" vertical="top" wrapText="1"/>
    </xf>
    <xf numFmtId="3" fontId="1" fillId="0" borderId="8" xfId="0" applyNumberFormat="1" applyFont="1" applyBorder="1" applyAlignment="1">
      <alignment horizontal="right" vertical="top" wrapText="1"/>
    </xf>
    <xf numFmtId="0" fontId="8" fillId="0" borderId="4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1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303086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45</xdr:col>
      <xdr:colOff>379286</xdr:colOff>
      <xdr:row>44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41136" y="0"/>
          <a:ext cx="13714286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22</xdr:col>
      <xdr:colOff>303086</xdr:colOff>
      <xdr:row>90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763000"/>
          <a:ext cx="13714286" cy="8571428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46</xdr:row>
      <xdr:rowOff>0</xdr:rowOff>
    </xdr:from>
    <xdr:to>
      <xdr:col>45</xdr:col>
      <xdr:colOff>303086</xdr:colOff>
      <xdr:row>90</xdr:row>
      <xdr:rowOff>189428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020800" y="8763000"/>
          <a:ext cx="13714286" cy="85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93</xdr:row>
      <xdr:rowOff>76200</xdr:rowOff>
    </xdr:from>
    <xdr:to>
      <xdr:col>33</xdr:col>
      <xdr:colOff>531686</xdr:colOff>
      <xdr:row>138</xdr:row>
      <xdr:rowOff>75128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34200" y="17792700"/>
          <a:ext cx="13714286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8"/>
  <sheetViews>
    <sheetView zoomScale="85" zoomScaleNormal="85" workbookViewId="0">
      <selection activeCell="D32" sqref="D32"/>
    </sheetView>
  </sheetViews>
  <sheetFormatPr defaultRowHeight="15"/>
  <cols>
    <col min="1" max="1" width="9.140625" customWidth="1"/>
    <col min="2" max="2" width="27.5703125" customWidth="1"/>
    <col min="3" max="3" width="20.5703125" customWidth="1"/>
    <col min="4" max="4" width="15" customWidth="1"/>
    <col min="5" max="5" width="17.5703125" customWidth="1"/>
    <col min="6" max="6" width="17.7109375" customWidth="1"/>
    <col min="7" max="7" width="13.85546875" customWidth="1"/>
    <col min="8" max="8" width="15.28515625" customWidth="1"/>
    <col min="9" max="9" width="13.85546875" customWidth="1"/>
    <col min="10" max="10" width="10.140625" customWidth="1"/>
    <col min="11" max="11" width="12.42578125" customWidth="1"/>
    <col min="12" max="12" width="16" customWidth="1"/>
    <col min="13" max="13" width="13.28515625" customWidth="1"/>
    <col min="14" max="15" width="14.85546875" customWidth="1"/>
    <col min="16" max="16" width="18.28515625" customWidth="1"/>
    <col min="17" max="17" width="13.42578125" customWidth="1"/>
    <col min="18" max="18" width="16.140625" customWidth="1"/>
    <col min="19" max="19" width="15.7109375" customWidth="1"/>
    <col min="20" max="20" width="9.140625" customWidth="1"/>
  </cols>
  <sheetData>
    <row r="1" spans="1:20" ht="20.100000000000001" customHeight="1">
      <c r="A1" s="21"/>
      <c r="B1" s="10" t="s">
        <v>13</v>
      </c>
      <c r="C1" s="74" t="s">
        <v>40</v>
      </c>
      <c r="D1" s="1"/>
      <c r="E1" s="1"/>
      <c r="K1" s="6" t="s">
        <v>24</v>
      </c>
      <c r="L1" s="1"/>
      <c r="M1" s="6"/>
      <c r="N1" s="6"/>
      <c r="O1" s="6" t="s">
        <v>32</v>
      </c>
      <c r="P1" s="1"/>
      <c r="Q1" s="1"/>
      <c r="R1" s="1"/>
      <c r="S1" s="1"/>
      <c r="T1" s="1"/>
    </row>
    <row r="2" spans="1:20" ht="20.100000000000001" customHeight="1">
      <c r="A2" s="21"/>
      <c r="B2" s="16" t="s">
        <v>11</v>
      </c>
      <c r="C2" s="70">
        <v>2383</v>
      </c>
      <c r="D2" s="56">
        <v>10.763999999999999</v>
      </c>
      <c r="E2" s="4">
        <f>C2/D2</f>
        <v>221.38610182088445</v>
      </c>
      <c r="F2" s="4" t="s">
        <v>35</v>
      </c>
      <c r="G2" s="55"/>
      <c r="H2" s="1"/>
      <c r="I2" s="1"/>
      <c r="J2" s="42">
        <f>C2</f>
        <v>2383</v>
      </c>
      <c r="K2" s="42">
        <f>N4</f>
        <v>3716</v>
      </c>
      <c r="L2" s="29">
        <f>J2*K2</f>
        <v>8855228</v>
      </c>
      <c r="M2" s="6"/>
      <c r="N2" s="6"/>
      <c r="O2" s="37" t="s">
        <v>34</v>
      </c>
      <c r="P2" s="38">
        <f>C29</f>
        <v>23946300</v>
      </c>
      <c r="Q2" s="39"/>
      <c r="R2" s="6" t="s">
        <v>32</v>
      </c>
      <c r="S2" s="14">
        <f>P2*0.025/12</f>
        <v>49888.125</v>
      </c>
      <c r="T2" s="13" t="s">
        <v>33</v>
      </c>
    </row>
    <row r="3" spans="1:20" ht="20.100000000000001" customHeight="1">
      <c r="A3" s="21"/>
      <c r="B3" s="17" t="s">
        <v>6</v>
      </c>
      <c r="C3" s="28">
        <v>10000</v>
      </c>
      <c r="D3" s="11"/>
      <c r="E3" s="18"/>
      <c r="F3" s="18"/>
      <c r="G3" s="12"/>
      <c r="H3" s="1"/>
      <c r="I3" s="1"/>
      <c r="J3" s="30"/>
      <c r="K3" s="31"/>
      <c r="L3" s="29">
        <f>N12</f>
        <v>116300</v>
      </c>
      <c r="M3" s="58" t="s">
        <v>37</v>
      </c>
      <c r="N3" s="6"/>
      <c r="O3" s="37"/>
      <c r="P3" s="38"/>
      <c r="Q3" s="39"/>
      <c r="R3" s="6"/>
      <c r="S3" s="14"/>
      <c r="T3" s="40"/>
    </row>
    <row r="4" spans="1:20" ht="20.100000000000001" customHeight="1">
      <c r="A4" s="21"/>
      <c r="B4" s="57" t="s">
        <v>18</v>
      </c>
      <c r="C4" s="34">
        <f>ROUND((C2*C3),0)</f>
        <v>23830000</v>
      </c>
      <c r="D4" s="56"/>
      <c r="E4" s="56"/>
      <c r="F4" s="18"/>
      <c r="G4" s="15"/>
      <c r="H4" s="6"/>
      <c r="I4" s="6"/>
      <c r="J4" s="30"/>
      <c r="K4" s="31"/>
      <c r="L4" s="29">
        <f>SUM(L2:L3)</f>
        <v>8971528</v>
      </c>
      <c r="M4" s="6">
        <v>40000</v>
      </c>
      <c r="N4" s="6">
        <f>MROUND(M4/10.764,1)</f>
        <v>3716</v>
      </c>
      <c r="O4" s="37"/>
      <c r="P4" s="38"/>
      <c r="Q4" s="39"/>
      <c r="R4" s="6"/>
      <c r="S4" s="14"/>
      <c r="T4" s="13"/>
    </row>
    <row r="5" spans="1:20" ht="20.100000000000001" customHeight="1">
      <c r="A5" s="21"/>
      <c r="B5" s="10" t="s">
        <v>14</v>
      </c>
      <c r="C5" s="1"/>
      <c r="D5" s="1"/>
      <c r="E5" s="1"/>
      <c r="F5" s="6"/>
      <c r="G5" s="6"/>
      <c r="H5" s="6"/>
      <c r="I5" s="6"/>
      <c r="J5" s="1"/>
      <c r="K5" s="6"/>
      <c r="L5" s="1"/>
      <c r="M5" s="6"/>
      <c r="N5" s="6"/>
      <c r="O5" s="6"/>
      <c r="P5" s="1"/>
      <c r="Q5" s="1"/>
      <c r="R5" s="1"/>
      <c r="S5" s="1"/>
      <c r="T5" s="1"/>
    </row>
    <row r="6" spans="1:20" ht="75">
      <c r="A6" s="22" t="s">
        <v>22</v>
      </c>
      <c r="B6" s="4" t="s">
        <v>26</v>
      </c>
      <c r="C6" s="4" t="s">
        <v>29</v>
      </c>
      <c r="D6" s="4" t="s">
        <v>0</v>
      </c>
      <c r="E6" s="4" t="s">
        <v>1</v>
      </c>
      <c r="F6" s="4" t="s">
        <v>2</v>
      </c>
      <c r="G6" s="23" t="s">
        <v>5</v>
      </c>
      <c r="H6" s="5" t="s">
        <v>28</v>
      </c>
      <c r="I6" s="5" t="s">
        <v>27</v>
      </c>
      <c r="J6" s="7" t="s">
        <v>3</v>
      </c>
      <c r="K6" s="7" t="s">
        <v>4</v>
      </c>
      <c r="L6" s="5" t="s">
        <v>16</v>
      </c>
      <c r="M6" s="24" t="s">
        <v>25</v>
      </c>
      <c r="N6" s="5" t="s">
        <v>17</v>
      </c>
      <c r="O6" s="5" t="s">
        <v>21</v>
      </c>
      <c r="P6" s="3"/>
      <c r="Q6" s="3"/>
      <c r="R6" s="3"/>
      <c r="S6" s="3"/>
      <c r="T6" s="3"/>
    </row>
    <row r="7" spans="1:20" ht="20.100000000000001" customHeight="1">
      <c r="A7" s="22"/>
      <c r="B7" s="4" t="s">
        <v>41</v>
      </c>
      <c r="C7" s="4" t="s">
        <v>38</v>
      </c>
      <c r="D7" s="4"/>
      <c r="E7" s="4"/>
      <c r="F7" s="4"/>
      <c r="G7" s="23" t="s">
        <v>30</v>
      </c>
      <c r="H7" s="5"/>
      <c r="I7" s="5"/>
      <c r="J7" s="7"/>
      <c r="K7" s="7"/>
      <c r="L7" s="7" t="s">
        <v>31</v>
      </c>
      <c r="M7" s="7" t="s">
        <v>31</v>
      </c>
      <c r="N7" s="7" t="s">
        <v>31</v>
      </c>
      <c r="O7" s="7" t="s">
        <v>31</v>
      </c>
      <c r="P7" s="3"/>
      <c r="Q7" s="7"/>
      <c r="R7" s="7"/>
      <c r="S7" s="3"/>
      <c r="T7" s="3"/>
    </row>
    <row r="8" spans="1:20" ht="20.100000000000001" customHeight="1">
      <c r="A8" s="26">
        <v>1</v>
      </c>
      <c r="B8" s="68" t="s">
        <v>42</v>
      </c>
      <c r="C8" s="47">
        <v>100</v>
      </c>
      <c r="D8" s="27">
        <v>2008</v>
      </c>
      <c r="E8" s="27">
        <v>2023</v>
      </c>
      <c r="F8" s="27">
        <v>60</v>
      </c>
      <c r="G8" s="32">
        <v>1500</v>
      </c>
      <c r="H8" s="33">
        <f t="shared" ref="H8:H11" si="0">E8-D8</f>
        <v>15</v>
      </c>
      <c r="I8" s="33">
        <f t="shared" ref="I8:I11" si="1">F8-H8</f>
        <v>45</v>
      </c>
      <c r="J8" s="33">
        <f t="shared" ref="J8:J11" si="2">IF(H8&gt;=5,90*H8/F8,0)</f>
        <v>22.5</v>
      </c>
      <c r="K8" s="33">
        <f t="shared" ref="K8:K11" si="3">G8/100*J8</f>
        <v>337.5</v>
      </c>
      <c r="L8" s="33">
        <f t="shared" ref="L8:L11" si="4">ROUND((G8-K8),0)</f>
        <v>1163</v>
      </c>
      <c r="M8" s="33">
        <f t="shared" ref="M8:M11" si="5">O8-N8</f>
        <v>33700</v>
      </c>
      <c r="N8" s="33">
        <f t="shared" ref="N8:N11" si="6">ROUND((L8*C8),0)</f>
        <v>116300</v>
      </c>
      <c r="O8" s="33">
        <f t="shared" ref="O8:O11" si="7">ROUND((C8*G8),0)</f>
        <v>150000</v>
      </c>
      <c r="P8" s="19"/>
      <c r="Q8" s="19"/>
      <c r="R8" s="41"/>
      <c r="S8" s="19"/>
      <c r="T8" s="19"/>
    </row>
    <row r="9" spans="1:20" ht="20.100000000000001" customHeight="1">
      <c r="A9" s="48">
        <v>2</v>
      </c>
      <c r="B9" s="68"/>
      <c r="C9" s="47"/>
      <c r="D9" s="27">
        <v>0</v>
      </c>
      <c r="E9" s="27">
        <v>0</v>
      </c>
      <c r="F9" s="27">
        <v>0</v>
      </c>
      <c r="G9" s="32">
        <v>0</v>
      </c>
      <c r="H9" s="33">
        <f t="shared" si="0"/>
        <v>0</v>
      </c>
      <c r="I9" s="33">
        <f t="shared" si="1"/>
        <v>0</v>
      </c>
      <c r="J9" s="33">
        <f t="shared" si="2"/>
        <v>0</v>
      </c>
      <c r="K9" s="33">
        <f t="shared" si="3"/>
        <v>0</v>
      </c>
      <c r="L9" s="33">
        <f t="shared" si="4"/>
        <v>0</v>
      </c>
      <c r="M9" s="33">
        <f t="shared" si="5"/>
        <v>0</v>
      </c>
      <c r="N9" s="33">
        <f t="shared" si="6"/>
        <v>0</v>
      </c>
      <c r="O9" s="33">
        <f t="shared" si="7"/>
        <v>0</v>
      </c>
      <c r="P9" s="19"/>
      <c r="Q9" s="19"/>
      <c r="R9" s="41"/>
      <c r="S9" s="19"/>
      <c r="T9" s="19"/>
    </row>
    <row r="10" spans="1:20" ht="20.100000000000001" customHeight="1">
      <c r="A10" s="26"/>
      <c r="B10" s="68"/>
      <c r="C10" s="47"/>
      <c r="D10" s="27">
        <v>0</v>
      </c>
      <c r="E10" s="27">
        <v>0</v>
      </c>
      <c r="F10" s="27">
        <v>0</v>
      </c>
      <c r="G10" s="32">
        <v>0</v>
      </c>
      <c r="H10" s="33">
        <f t="shared" si="0"/>
        <v>0</v>
      </c>
      <c r="I10" s="33">
        <f t="shared" si="1"/>
        <v>0</v>
      </c>
      <c r="J10" s="33">
        <f t="shared" si="2"/>
        <v>0</v>
      </c>
      <c r="K10" s="33">
        <f t="shared" si="3"/>
        <v>0</v>
      </c>
      <c r="L10" s="33">
        <f t="shared" si="4"/>
        <v>0</v>
      </c>
      <c r="M10" s="33">
        <f t="shared" si="5"/>
        <v>0</v>
      </c>
      <c r="N10" s="33">
        <f t="shared" si="6"/>
        <v>0</v>
      </c>
      <c r="O10" s="33">
        <f t="shared" si="7"/>
        <v>0</v>
      </c>
      <c r="P10" s="19"/>
      <c r="Q10" s="19"/>
      <c r="R10" s="41"/>
      <c r="S10" s="19"/>
      <c r="T10" s="19"/>
    </row>
    <row r="11" spans="1:20" ht="20.100000000000001" customHeight="1">
      <c r="A11" s="26"/>
      <c r="B11" s="68"/>
      <c r="C11" s="47"/>
      <c r="D11" s="27">
        <v>0</v>
      </c>
      <c r="E11" s="27">
        <v>0</v>
      </c>
      <c r="F11" s="27">
        <v>0</v>
      </c>
      <c r="G11" s="32">
        <v>0</v>
      </c>
      <c r="H11" s="33">
        <f t="shared" si="0"/>
        <v>0</v>
      </c>
      <c r="I11" s="33">
        <f t="shared" si="1"/>
        <v>0</v>
      </c>
      <c r="J11" s="33">
        <f t="shared" si="2"/>
        <v>0</v>
      </c>
      <c r="K11" s="33">
        <f t="shared" si="3"/>
        <v>0</v>
      </c>
      <c r="L11" s="33">
        <f t="shared" si="4"/>
        <v>0</v>
      </c>
      <c r="M11" s="33">
        <f t="shared" si="5"/>
        <v>0</v>
      </c>
      <c r="N11" s="33">
        <f t="shared" si="6"/>
        <v>0</v>
      </c>
      <c r="O11" s="33">
        <f t="shared" si="7"/>
        <v>0</v>
      </c>
      <c r="P11" s="19"/>
      <c r="Q11" s="19"/>
      <c r="R11" s="41"/>
      <c r="S11" s="19"/>
      <c r="T11" s="19"/>
    </row>
    <row r="12" spans="1:20" ht="20.100000000000001" customHeight="1">
      <c r="A12" s="17"/>
      <c r="B12" s="25"/>
      <c r="C12" s="49">
        <f>SUM(C8:C11)</f>
        <v>100</v>
      </c>
      <c r="D12" s="50"/>
      <c r="E12" s="50"/>
      <c r="F12" s="51"/>
      <c r="G12" s="33"/>
      <c r="H12" s="33"/>
      <c r="I12" s="33"/>
      <c r="J12" s="52"/>
      <c r="K12" s="33"/>
      <c r="L12" s="52"/>
      <c r="M12" s="33">
        <f>SUM(M8:M11)</f>
        <v>33700</v>
      </c>
      <c r="N12" s="33">
        <f>SUM(N8:N11)</f>
        <v>116300</v>
      </c>
      <c r="O12" s="33">
        <f>SUM(O8:O11)</f>
        <v>150000</v>
      </c>
      <c r="P12" s="1"/>
      <c r="Q12" s="1"/>
      <c r="R12" s="42"/>
      <c r="S12" s="1"/>
      <c r="T12" s="1"/>
    </row>
    <row r="13" spans="1:20" ht="20.100000000000001" customHeight="1">
      <c r="A13" s="21"/>
      <c r="B13" s="53"/>
      <c r="C13" s="19"/>
      <c r="D13" s="19"/>
      <c r="E13" s="19"/>
      <c r="F13" s="9"/>
      <c r="G13" s="9"/>
      <c r="H13" s="9"/>
      <c r="I13" s="9"/>
      <c r="J13" s="19"/>
      <c r="K13" s="12"/>
      <c r="L13" s="43"/>
      <c r="M13" s="9"/>
      <c r="N13" s="44"/>
      <c r="O13" s="44"/>
      <c r="P13" s="1"/>
      <c r="Q13" s="1"/>
      <c r="R13" s="1"/>
      <c r="S13" s="1"/>
      <c r="T13" s="1"/>
    </row>
    <row r="14" spans="1:20" ht="20.100000000000001" customHeight="1">
      <c r="A14" s="21"/>
      <c r="B14" s="80" t="s">
        <v>19</v>
      </c>
      <c r="C14" s="80"/>
      <c r="D14" s="19"/>
      <c r="E14" s="19"/>
      <c r="F14" s="9"/>
      <c r="G14" s="9"/>
      <c r="H14" s="62"/>
      <c r="I14" s="62"/>
      <c r="J14" s="9"/>
      <c r="K14" s="12"/>
      <c r="L14" s="12"/>
      <c r="M14" s="62"/>
      <c r="N14" s="62"/>
      <c r="O14" s="9"/>
      <c r="P14" s="12"/>
      <c r="Q14" s="1"/>
      <c r="R14" s="1"/>
      <c r="S14" s="1"/>
      <c r="T14" s="1"/>
    </row>
    <row r="15" spans="1:20" ht="20.100000000000001" customHeight="1">
      <c r="A15" s="21"/>
      <c r="B15" s="16" t="s">
        <v>39</v>
      </c>
      <c r="C15" s="49"/>
      <c r="D15" s="19"/>
      <c r="E15" s="60"/>
      <c r="F15" s="1"/>
      <c r="G15" s="1"/>
      <c r="H15" s="1"/>
      <c r="I15" s="1"/>
    </row>
    <row r="16" spans="1:20" ht="20.100000000000001" customHeight="1">
      <c r="A16" s="21"/>
      <c r="B16" s="17" t="s">
        <v>6</v>
      </c>
      <c r="C16" s="34"/>
      <c r="D16" s="19"/>
      <c r="E16" s="72"/>
      <c r="F16" s="1"/>
      <c r="G16" s="1"/>
      <c r="H16" s="1"/>
      <c r="I16" s="1"/>
    </row>
    <row r="17" spans="1:9" ht="20.100000000000001" customHeight="1">
      <c r="A17" s="21"/>
      <c r="B17" s="17" t="s">
        <v>7</v>
      </c>
      <c r="C17" s="34">
        <f>ROUND((C15*C16),0)</f>
        <v>0</v>
      </c>
      <c r="D17" s="19"/>
      <c r="E17" s="72"/>
      <c r="F17" s="1"/>
      <c r="G17" s="1"/>
      <c r="H17" s="1"/>
      <c r="I17" s="1"/>
    </row>
    <row r="18" spans="1:9" ht="20.100000000000001" customHeight="1">
      <c r="A18" s="21"/>
      <c r="B18" s="53"/>
      <c r="C18" s="19"/>
      <c r="D18" s="19"/>
      <c r="E18" s="19"/>
      <c r="F18" s="1"/>
      <c r="G18" s="1"/>
      <c r="H18" s="1"/>
      <c r="I18" s="1"/>
    </row>
    <row r="19" spans="1:9" ht="20.100000000000001" customHeight="1">
      <c r="A19" s="21"/>
      <c r="B19" s="81" t="s">
        <v>15</v>
      </c>
      <c r="C19" s="82"/>
      <c r="D19" s="19"/>
      <c r="F19" s="1"/>
      <c r="G19" s="1"/>
      <c r="H19" s="1"/>
      <c r="I19" s="1"/>
    </row>
    <row r="20" spans="1:9" ht="20.100000000000001" customHeight="1">
      <c r="A20" s="21"/>
      <c r="B20" s="16" t="s">
        <v>11</v>
      </c>
      <c r="C20" s="35"/>
      <c r="D20" s="1"/>
      <c r="E20" s="20"/>
      <c r="F20" s="1"/>
      <c r="G20" s="1"/>
      <c r="H20" s="1"/>
      <c r="I20" s="1"/>
    </row>
    <row r="21" spans="1:9" ht="20.100000000000001" customHeight="1">
      <c r="A21" s="21"/>
      <c r="B21" s="17" t="s">
        <v>6</v>
      </c>
      <c r="C21" s="28"/>
      <c r="D21" s="65"/>
      <c r="E21" s="71"/>
      <c r="F21" s="54"/>
      <c r="G21" s="1"/>
      <c r="H21" s="1"/>
      <c r="I21" s="1"/>
    </row>
    <row r="22" spans="1:9" ht="20.100000000000001" customHeight="1">
      <c r="A22" s="21"/>
      <c r="B22" s="17" t="s">
        <v>7</v>
      </c>
      <c r="C22" s="34">
        <f>ROUND((C20*C21),0)</f>
        <v>0</v>
      </c>
      <c r="D22" s="8"/>
      <c r="F22" s="54"/>
      <c r="G22" s="1"/>
      <c r="H22" s="1"/>
      <c r="I22" s="1"/>
    </row>
    <row r="23" spans="1:9" ht="20.100000000000001" customHeight="1">
      <c r="A23" s="21"/>
      <c r="B23" s="21"/>
      <c r="C23" s="1"/>
      <c r="D23" s="8"/>
      <c r="E23" s="67"/>
      <c r="F23" s="54"/>
      <c r="G23" s="1"/>
      <c r="H23" s="1"/>
      <c r="I23" s="1"/>
    </row>
    <row r="24" spans="1:9" ht="20.100000000000001" customHeight="1">
      <c r="A24" s="21"/>
      <c r="B24" s="2" t="s">
        <v>26</v>
      </c>
      <c r="C24" s="8" t="s">
        <v>36</v>
      </c>
      <c r="D24" s="29"/>
      <c r="E24" s="73"/>
      <c r="F24" s="54"/>
      <c r="G24" s="1"/>
      <c r="H24" s="1"/>
      <c r="I24" s="1"/>
    </row>
    <row r="25" spans="1:9" ht="20.100000000000001" customHeight="1">
      <c r="A25" s="21"/>
      <c r="B25" s="2" t="s">
        <v>13</v>
      </c>
      <c r="C25" s="29">
        <f>C4</f>
        <v>23830000</v>
      </c>
      <c r="D25" s="29"/>
      <c r="E25" s="73"/>
      <c r="F25" s="1"/>
      <c r="G25" s="1"/>
      <c r="H25" s="1"/>
      <c r="I25" s="1"/>
    </row>
    <row r="26" spans="1:9" ht="20.100000000000001" customHeight="1">
      <c r="A26" s="21"/>
      <c r="B26" s="2" t="s">
        <v>14</v>
      </c>
      <c r="C26" s="29">
        <f>N12</f>
        <v>116300</v>
      </c>
      <c r="D26" s="29"/>
      <c r="E26" s="67"/>
      <c r="F26" s="1"/>
      <c r="G26" s="1"/>
      <c r="H26" s="1"/>
      <c r="I26" s="1"/>
    </row>
    <row r="27" spans="1:9" ht="20.100000000000001" customHeight="1">
      <c r="A27" s="21"/>
      <c r="B27" s="2" t="s">
        <v>20</v>
      </c>
      <c r="C27" s="29">
        <f>C17</f>
        <v>0</v>
      </c>
      <c r="D27" s="29"/>
      <c r="E27" s="73"/>
      <c r="F27" s="1"/>
      <c r="G27" s="1"/>
      <c r="H27" s="1"/>
      <c r="I27" s="1"/>
    </row>
    <row r="28" spans="1:9" ht="20.100000000000001" customHeight="1">
      <c r="A28" s="1"/>
      <c r="B28" s="2" t="s">
        <v>12</v>
      </c>
      <c r="C28" s="29">
        <f>C22</f>
        <v>0</v>
      </c>
      <c r="D28" s="69"/>
      <c r="E28" s="73"/>
      <c r="F28" s="1"/>
      <c r="G28" s="1"/>
      <c r="H28" s="1"/>
      <c r="I28" s="1"/>
    </row>
    <row r="29" spans="1:9" ht="20.100000000000001" customHeight="1">
      <c r="A29" s="1"/>
      <c r="B29" s="10" t="s">
        <v>8</v>
      </c>
      <c r="C29" s="36">
        <f>C25+C26+C27+C28</f>
        <v>23946300</v>
      </c>
      <c r="D29" s="42"/>
      <c r="E29" s="64"/>
      <c r="F29" s="1"/>
      <c r="G29" s="1"/>
      <c r="H29" s="1"/>
      <c r="I29" s="1"/>
    </row>
    <row r="30" spans="1:9" ht="20.100000000000001" customHeight="1">
      <c r="A30" s="1"/>
      <c r="B30" s="10" t="s">
        <v>9</v>
      </c>
      <c r="C30" s="36">
        <f>MROUND(C29*90%,1)</f>
        <v>21551670</v>
      </c>
      <c r="D30" s="36"/>
      <c r="E30" s="61"/>
      <c r="F30" s="1"/>
      <c r="G30" s="1"/>
      <c r="H30" s="1"/>
      <c r="I30" s="1"/>
    </row>
    <row r="31" spans="1:9" ht="20.100000000000001" customHeight="1">
      <c r="A31" s="1"/>
      <c r="B31" s="10" t="s">
        <v>10</v>
      </c>
      <c r="C31" s="36">
        <f>MROUND(C29*80%,1)</f>
        <v>19157040</v>
      </c>
      <c r="D31" s="36"/>
      <c r="E31" s="1"/>
      <c r="F31" s="1"/>
      <c r="G31" s="1"/>
      <c r="H31" s="1"/>
      <c r="I31" s="1"/>
    </row>
    <row r="32" spans="1:9" ht="20.100000000000001" customHeight="1">
      <c r="A32" s="1"/>
      <c r="B32" s="10" t="s">
        <v>23</v>
      </c>
      <c r="C32" s="36">
        <f>O12</f>
        <v>150000</v>
      </c>
      <c r="D32" s="42">
        <f>C32*85%</f>
        <v>127500</v>
      </c>
      <c r="F32" s="1"/>
      <c r="G32" s="1"/>
      <c r="H32" s="1"/>
      <c r="I32" s="1"/>
    </row>
    <row r="33" spans="1:11" ht="20.100000000000001" customHeight="1">
      <c r="A33" s="1"/>
      <c r="B33" s="2"/>
      <c r="C33" s="1"/>
      <c r="D33" s="1"/>
      <c r="E33" s="37"/>
      <c r="F33" s="6"/>
      <c r="G33" s="1"/>
      <c r="H33" s="1"/>
      <c r="I33" s="1"/>
    </row>
    <row r="34" spans="1:11" ht="20.100000000000001" customHeight="1" thickBot="1">
      <c r="A34" s="1"/>
      <c r="B34" s="2"/>
      <c r="C34" s="1"/>
      <c r="D34" s="1"/>
      <c r="E34" s="1"/>
      <c r="F34" s="1"/>
      <c r="G34" s="83" t="s">
        <v>43</v>
      </c>
      <c r="H34" s="83"/>
      <c r="I34" s="83"/>
      <c r="J34" s="83"/>
      <c r="K34" s="83"/>
    </row>
    <row r="35" spans="1:11" ht="20.100000000000001" customHeight="1" thickBot="1">
      <c r="A35" s="1"/>
      <c r="B35" s="2"/>
      <c r="C35" s="1"/>
      <c r="D35" s="1"/>
      <c r="E35" s="45"/>
      <c r="F35" s="1"/>
      <c r="G35" s="1"/>
      <c r="H35" s="75" t="s">
        <v>26</v>
      </c>
      <c r="I35" s="76" t="s">
        <v>44</v>
      </c>
      <c r="J35" s="76" t="s">
        <v>45</v>
      </c>
    </row>
    <row r="36" spans="1:11" ht="20.100000000000001" customHeight="1" thickBot="1">
      <c r="A36" s="1"/>
      <c r="B36" s="2"/>
      <c r="C36" s="1"/>
      <c r="D36" s="1"/>
      <c r="E36" s="46"/>
      <c r="F36" s="1"/>
      <c r="G36" s="1"/>
      <c r="H36" s="77" t="s">
        <v>46</v>
      </c>
      <c r="I36" s="78">
        <v>222.95</v>
      </c>
      <c r="J36" s="79">
        <f>I36*10.764</f>
        <v>2399.8337999999999</v>
      </c>
    </row>
    <row r="37" spans="1:11" ht="20.100000000000001" customHeight="1" thickBot="1">
      <c r="A37" s="1"/>
      <c r="B37" s="2"/>
      <c r="C37" s="1"/>
      <c r="D37" s="1"/>
      <c r="E37" s="66"/>
      <c r="F37" s="1"/>
      <c r="G37" s="1"/>
      <c r="H37" s="77" t="s">
        <v>47</v>
      </c>
      <c r="I37" s="78">
        <v>334.42</v>
      </c>
      <c r="J37" s="79">
        <f t="shared" ref="J37:J39" si="8">I37*10.764</f>
        <v>3599.69688</v>
      </c>
    </row>
    <row r="38" spans="1:11" ht="20.100000000000001" customHeight="1" thickBot="1">
      <c r="A38" s="1"/>
      <c r="B38" s="2"/>
      <c r="C38" s="59"/>
      <c r="D38" s="1"/>
      <c r="F38" s="1"/>
      <c r="G38" s="1"/>
      <c r="H38" s="77" t="s">
        <v>48</v>
      </c>
      <c r="I38" s="78">
        <v>93.63</v>
      </c>
      <c r="J38" s="79">
        <f t="shared" si="8"/>
        <v>1007.8333199999998</v>
      </c>
    </row>
    <row r="39" spans="1:11" ht="15" customHeight="1" thickBot="1">
      <c r="A39" s="1"/>
      <c r="B39" s="2"/>
      <c r="C39" s="13"/>
      <c r="D39" s="1"/>
      <c r="F39" s="1"/>
      <c r="G39" s="1"/>
      <c r="H39" s="77" t="s">
        <v>49</v>
      </c>
      <c r="I39" s="78">
        <v>16.2</v>
      </c>
      <c r="J39" s="79">
        <f t="shared" si="8"/>
        <v>174.37679999999997</v>
      </c>
    </row>
    <row r="40" spans="1:11" ht="16.5">
      <c r="A40" s="1"/>
      <c r="B40" s="2"/>
      <c r="C40" s="1"/>
      <c r="D40" s="1"/>
      <c r="E40" s="1"/>
      <c r="F40" s="1"/>
      <c r="G40" s="1"/>
      <c r="H40" s="1"/>
      <c r="I40" s="1"/>
    </row>
    <row r="41" spans="1:11" ht="16.5">
      <c r="A41" s="1"/>
      <c r="B41" s="2"/>
      <c r="C41" s="1"/>
      <c r="D41" s="1"/>
      <c r="E41" s="1"/>
      <c r="F41" s="1"/>
      <c r="G41" s="1"/>
      <c r="H41" s="1"/>
      <c r="I41" s="1"/>
    </row>
    <row r="42" spans="1:11" ht="16.5">
      <c r="A42" s="1"/>
      <c r="B42" s="2"/>
      <c r="C42" s="1"/>
      <c r="D42" s="1"/>
      <c r="E42" s="1"/>
      <c r="F42" s="1"/>
      <c r="G42" s="1"/>
      <c r="H42" s="1"/>
      <c r="I42" s="1"/>
    </row>
    <row r="43" spans="1:11" ht="16.5">
      <c r="A43" s="1"/>
      <c r="B43" s="2"/>
      <c r="C43" s="1"/>
      <c r="D43" s="1"/>
      <c r="E43" s="1"/>
      <c r="F43" s="1"/>
      <c r="G43" s="1"/>
      <c r="H43" s="1"/>
      <c r="I43" s="1"/>
    </row>
    <row r="44" spans="1:11" ht="16.5">
      <c r="A44" s="1"/>
      <c r="B44" s="2"/>
      <c r="C44" s="1"/>
      <c r="D44" s="1"/>
      <c r="E44" s="1"/>
      <c r="F44" s="1"/>
      <c r="G44" s="1"/>
      <c r="H44" s="1"/>
      <c r="I44" s="1"/>
    </row>
    <row r="45" spans="1:11" ht="16.5">
      <c r="A45" s="1"/>
      <c r="B45" s="1"/>
      <c r="C45" s="1"/>
      <c r="D45" s="1"/>
      <c r="E45" s="1"/>
      <c r="F45" s="1"/>
      <c r="G45" s="1"/>
      <c r="H45" s="1"/>
      <c r="I45" s="1"/>
    </row>
    <row r="46" spans="1:11" ht="16.5">
      <c r="A46" s="1"/>
      <c r="B46" s="1"/>
      <c r="C46" s="1"/>
      <c r="D46" s="1"/>
      <c r="E46" s="1"/>
      <c r="F46" s="1"/>
      <c r="G46" s="1"/>
      <c r="H46" s="1"/>
      <c r="I46" s="1"/>
    </row>
    <row r="47" spans="1:11" ht="16.5">
      <c r="A47" s="1"/>
      <c r="B47" s="1"/>
      <c r="C47" s="1"/>
      <c r="D47" s="1"/>
      <c r="E47" s="1"/>
      <c r="F47" s="1"/>
      <c r="G47" s="1"/>
      <c r="H47" s="1"/>
      <c r="I47" s="1"/>
    </row>
    <row r="48" spans="1:11" ht="16.5">
      <c r="A48" s="1"/>
      <c r="B48" s="1"/>
      <c r="C48" s="1"/>
      <c r="D48" s="1"/>
      <c r="E48" s="1"/>
      <c r="F48" s="1"/>
      <c r="G48" s="1"/>
      <c r="H48" s="1"/>
      <c r="I48" s="1"/>
    </row>
    <row r="49" spans="1:20" ht="16.5">
      <c r="A49" s="1"/>
      <c r="B49" s="1"/>
      <c r="C49" s="1"/>
      <c r="D49" s="1"/>
      <c r="E49" s="1"/>
      <c r="F49" s="1"/>
      <c r="G49" s="1"/>
      <c r="H49" s="1"/>
      <c r="I49" s="1"/>
    </row>
    <row r="50" spans="1:20" ht="16.5">
      <c r="A50" s="1"/>
      <c r="B50" s="1"/>
      <c r="C50" s="1"/>
      <c r="D50" s="1"/>
      <c r="E50" s="1"/>
      <c r="F50" s="1"/>
      <c r="G50" s="1"/>
      <c r="H50" s="1"/>
      <c r="I50" s="1"/>
    </row>
    <row r="51" spans="1:20" ht="16.5">
      <c r="A51" s="1"/>
      <c r="B51" s="1"/>
      <c r="C51" s="1"/>
      <c r="D51" s="1"/>
      <c r="E51" s="1"/>
      <c r="F51" s="1"/>
      <c r="G51" s="1"/>
      <c r="H51" s="1"/>
      <c r="I51" s="1"/>
    </row>
    <row r="52" spans="1:20" ht="16.5">
      <c r="A52" s="1"/>
      <c r="B52" s="1"/>
      <c r="C52" s="1"/>
      <c r="D52" s="1"/>
      <c r="E52" s="1"/>
      <c r="F52" s="1"/>
      <c r="G52" s="1"/>
      <c r="H52" s="1"/>
      <c r="I52" s="1"/>
    </row>
    <row r="53" spans="1:20" ht="16.5">
      <c r="A53" s="1"/>
      <c r="B53" s="1"/>
      <c r="C53" s="1"/>
      <c r="D53" s="1"/>
      <c r="E53" s="1"/>
      <c r="F53" s="1"/>
      <c r="G53" s="1"/>
      <c r="H53" s="1"/>
      <c r="I53" s="1"/>
    </row>
    <row r="54" spans="1:20" ht="16.5">
      <c r="A54" s="1"/>
      <c r="B54" s="1"/>
      <c r="C54" s="1"/>
      <c r="D54" s="1"/>
      <c r="E54" s="1"/>
      <c r="F54" s="1"/>
      <c r="G54" s="1"/>
      <c r="H54" s="1"/>
      <c r="I54" s="1"/>
    </row>
    <row r="55" spans="1:20" ht="16.5">
      <c r="A55" s="1"/>
      <c r="B55" s="1"/>
      <c r="C55" s="1"/>
      <c r="D55" s="1"/>
      <c r="E55" s="1"/>
      <c r="F55" s="1"/>
      <c r="G55" s="1"/>
      <c r="H55" s="1"/>
      <c r="I55" s="1"/>
    </row>
    <row r="56" spans="1:20" ht="16.5">
      <c r="A56" s="1"/>
      <c r="B56" s="1"/>
      <c r="C56" s="1"/>
      <c r="D56" s="1"/>
      <c r="E56" s="1"/>
      <c r="F56" s="1"/>
      <c r="G56" s="1"/>
      <c r="H56" s="1"/>
      <c r="I56" s="1"/>
    </row>
    <row r="57" spans="1:20" ht="16.5">
      <c r="A57" s="1"/>
      <c r="B57" s="1"/>
      <c r="C57" s="1"/>
      <c r="D57" s="1"/>
      <c r="E57" s="1"/>
      <c r="F57" s="1"/>
      <c r="G57" s="1"/>
      <c r="H57" s="1"/>
      <c r="I57" s="1"/>
    </row>
    <row r="58" spans="1:20" ht="16.5">
      <c r="A58" s="1"/>
      <c r="B58" s="1"/>
      <c r="C58" s="1"/>
      <c r="D58" s="1"/>
      <c r="E58" s="1"/>
      <c r="F58" s="1"/>
      <c r="G58" s="1"/>
      <c r="H58" s="1"/>
      <c r="I58" s="1"/>
    </row>
    <row r="59" spans="1:20" ht="16.5">
      <c r="A59" s="1"/>
      <c r="B59" s="1"/>
      <c r="C59" s="1"/>
      <c r="D59" s="1"/>
      <c r="E59" s="1"/>
      <c r="F59" s="1"/>
      <c r="G59" s="1"/>
      <c r="H59" s="1"/>
      <c r="I59" s="1"/>
    </row>
    <row r="60" spans="1:20" ht="16.5">
      <c r="A60" s="1"/>
      <c r="B60" s="1"/>
      <c r="C60" s="1"/>
      <c r="D60" s="1"/>
      <c r="E60" s="1"/>
      <c r="F60" s="1"/>
      <c r="G60" s="1"/>
      <c r="H60" s="1"/>
      <c r="I60" s="1"/>
    </row>
    <row r="61" spans="1:20" ht="16.5">
      <c r="A61" s="1"/>
      <c r="B61" s="1"/>
      <c r="C61" s="1"/>
      <c r="D61" s="1"/>
      <c r="E61" s="1"/>
      <c r="F61" s="1"/>
      <c r="G61" s="1"/>
      <c r="H61" s="1"/>
      <c r="I61" s="1"/>
    </row>
    <row r="62" spans="1:20" ht="16.5">
      <c r="A62" s="1"/>
      <c r="B62" s="1"/>
      <c r="C62" s="1"/>
      <c r="D62" s="1"/>
      <c r="E62" s="1"/>
      <c r="F62" s="1"/>
      <c r="G62" s="1"/>
      <c r="H62" s="1"/>
      <c r="I62" s="1"/>
    </row>
    <row r="63" spans="1:20" ht="16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t="16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t="16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t="16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t="16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t="16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t="16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t="16.5"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20" ht="16.5"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20" ht="16.5"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20" ht="16.5"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20" ht="16.5"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20" ht="16.5"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20" ht="16.5">
      <c r="F76" s="61"/>
      <c r="G76" s="63"/>
      <c r="H76" s="63"/>
      <c r="I76" s="64"/>
    </row>
    <row r="77" spans="1:20" ht="16.5">
      <c r="G77" s="46"/>
      <c r="H77" s="46"/>
      <c r="I77" s="46"/>
    </row>
    <row r="78" spans="1:20" ht="16.5">
      <c r="G78" s="46"/>
      <c r="H78" s="46"/>
      <c r="I78" s="46"/>
    </row>
  </sheetData>
  <mergeCells count="3">
    <mergeCell ref="B14:C14"/>
    <mergeCell ref="B19:C19"/>
    <mergeCell ref="G34:K3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="25" zoomScaleNormal="25" workbookViewId="0">
      <selection activeCell="AT109" sqref="AT109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Calculation</vt:lpstr>
      <vt:lpstr>Sheet1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DESK-105</cp:lastModifiedBy>
  <dcterms:created xsi:type="dcterms:W3CDTF">2014-10-16T12:20:47Z</dcterms:created>
  <dcterms:modified xsi:type="dcterms:W3CDTF">2023-12-12T08:15:27Z</dcterms:modified>
</cp:coreProperties>
</file>