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52684193-19E8-42C5-AE9D-240D09491F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15" r:id="rId3"/>
    <sheet name="Sheet2" sheetId="5" r:id="rId4"/>
    <sheet name="Sheet9" sheetId="12" r:id="rId5"/>
    <sheet name="Sheet3" sheetId="13" r:id="rId6"/>
    <sheet name="Sheet4" sheetId="1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" l="1"/>
  <c r="C28" i="1"/>
  <c r="D18" i="1"/>
  <c r="H5" i="1"/>
  <c r="E9" i="1"/>
  <c r="F13" i="1"/>
  <c r="F8" i="1"/>
  <c r="G6" i="1"/>
  <c r="E7" i="1"/>
  <c r="E6" i="1"/>
  <c r="E5" i="1"/>
  <c r="H12" i="1"/>
  <c r="H9" i="1"/>
  <c r="G9" i="1"/>
  <c r="F9" i="1"/>
  <c r="F7" i="1"/>
  <c r="F6" i="1"/>
  <c r="F5" i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C15" i="1" s="1"/>
  <c r="C17" i="1" s="1"/>
  <c r="B17" i="1" l="1"/>
  <c r="D17" i="1" s="1"/>
  <c r="D19" i="1" s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<sst xmlns="http://schemas.openxmlformats.org/spreadsheetml/2006/main" count="33" uniqueCount="31">
  <si>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</si>
  <si>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</si>
  <si>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</si>
  <si>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</si>
  <si>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</si>
  <si>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</si>
  <si>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</si>
  <si>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</si>
  <si>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</si>
  <si>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</si>
  <si>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</si>
  <si>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</si>
  <si>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</si>
  <si>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</si>
  <si>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</si>
  <si>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</si>
  <si>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</si>
  <si>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</si>
  <si>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</si>
  <si>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</si>
  <si>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</si>
  <si>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</si>
  <si>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</si>
  <si>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</si>
  <si>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</si>
  <si>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</si>
  <si>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</si>
  <si>
    <t xml:space="preserve">Open Terrace </t>
  </si>
  <si>
    <t>Flat Value</t>
  </si>
  <si>
    <t>Terrace Value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</si>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</sst>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49670-31D8-F58F-6DEA-6FD7AD6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344224</xdr:colOff>
      <xdr:row>34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B92D4-82C7-AAB6-0F53-607AA035C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88224" cy="663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30281</xdr:colOff>
      <xdr:row>43</xdr:row>
      <xdr:rowOff>29722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F09D23-8E83-466B-85B7-49F73912E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22281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BDC11-FAE6-40B5-FDA9-C53EE45F4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6B750-929F-B601-48D7-62AD86853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230249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F5C6A-CC2E-94E0-AA68-DBBF19E8B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12649" cy="6754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16" sqref="H16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28</v>
      </c>
      <c r="C2" s="32" t="s">
        <v>29</v>
      </c>
      <c r="D2" s="40" t="s">
        <v>30</v>
      </c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6500</v>
      </c>
      <c r="C3" s="33"/>
      <c r="D3" s="30"/>
      <c r="E3" s="10"/>
      <c r="F3" s="5">
        <v>2019</v>
      </c>
      <c r="G3" s="7">
        <v>2023</v>
      </c>
      <c r="H3" s="8">
        <f>G3-F3</f>
        <v>4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2500</v>
      </c>
      <c r="C4" s="33"/>
      <c r="D4" s="30"/>
      <c r="E4" s="10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4000</v>
      </c>
      <c r="C5" s="33"/>
      <c r="D5" s="30"/>
      <c r="E5" s="16">
        <f>48.3*10.764</f>
        <v>519.9011999999999</v>
      </c>
      <c r="F5" s="51">
        <f>31.92*10.764</f>
        <v>343.58688000000001</v>
      </c>
      <c r="G5" s="19"/>
      <c r="H5" s="22">
        <f>F9*1.1</f>
        <v>518.1359040000001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2500</v>
      </c>
      <c r="C6" s="33"/>
      <c r="D6" s="30"/>
      <c r="E6" s="52">
        <f>16.38*10.764</f>
        <v>176.31431999999998</v>
      </c>
      <c r="F6" s="52">
        <f>8.31*10.764</f>
        <v>89.448840000000004</v>
      </c>
      <c r="G6" s="20">
        <f>8.31+3.1+0.43</f>
        <v>11.84</v>
      </c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>
        <f>E6+F5</f>
        <v>519.90120000000002</v>
      </c>
      <c r="F7" s="16">
        <f>3.1*10.764</f>
        <v>33.368400000000001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>
        <f>0.43*10.764</f>
        <v>4.62852</v>
      </c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>
        <f>F9+E6</f>
        <v>647.34695999999997</v>
      </c>
      <c r="F9" s="39">
        <f>SUM(F5:F8)</f>
        <v>471.03264000000001</v>
      </c>
      <c r="G9" s="35">
        <f>F9*1.2</f>
        <v>565.23916799999995</v>
      </c>
      <c r="H9" s="21">
        <f>G9*1.2</f>
        <v>678.28700159999994</v>
      </c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>
        <v>678</v>
      </c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 t="s">
        <v>26</v>
      </c>
      <c r="G11" s="20" t="s">
        <v>27</v>
      </c>
      <c r="H11" s="21">
        <v>6000</v>
      </c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>
        <v>358</v>
      </c>
      <c r="G12" s="20">
        <v>278</v>
      </c>
      <c r="H12" s="21">
        <f>H11*H10</f>
        <v>4068000</v>
      </c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2500</v>
      </c>
      <c r="C13" s="33"/>
      <c r="D13" s="44"/>
      <c r="E13" s="1"/>
      <c r="F13" s="10">
        <f>F12+G12</f>
        <v>636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4000</v>
      </c>
      <c r="C14" s="33"/>
      <c r="D14" s="30"/>
      <c r="E14" s="10"/>
      <c r="F14" s="12"/>
      <c r="G14" s="10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6500</v>
      </c>
      <c r="C15" s="33">
        <f>B15*40%</f>
        <v>2600</v>
      </c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471</v>
      </c>
      <c r="C16" s="45">
        <v>176</v>
      </c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3061500</v>
      </c>
      <c r="C17" s="47">
        <f>C16*C15</f>
        <v>457600</v>
      </c>
      <c r="D17" s="48">
        <f>B17+C17</f>
        <v>3519100</v>
      </c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/>
      <c r="C18" s="47"/>
      <c r="D18" s="48">
        <f>518*B4</f>
        <v>1295000</v>
      </c>
      <c r="E18" s="10"/>
      <c r="F18" s="10"/>
      <c r="G18" s="10"/>
    </row>
    <row r="19" spans="1:15" ht="16.5" x14ac:dyDescent="0.3">
      <c r="A19" s="45" t="s">
        <v>16</v>
      </c>
      <c r="B19" s="49"/>
      <c r="C19" s="47"/>
      <c r="D19" s="47">
        <f>D17*0.025/12</f>
        <v>7331.458333333333</v>
      </c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434</v>
      </c>
      <c r="D25" s="51"/>
      <c r="E25" s="51"/>
      <c r="F25" s="51">
        <v>2654000</v>
      </c>
      <c r="G25" s="16">
        <f t="shared" ref="G25:G31" si="0">F25/C25</f>
        <v>6115.2073732718891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385</v>
      </c>
      <c r="D26" s="51"/>
      <c r="E26" s="51"/>
      <c r="F26" s="51">
        <v>2280000</v>
      </c>
      <c r="G26" s="16">
        <f t="shared" si="0"/>
        <v>5922.0779220779223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0">
        <v>410</v>
      </c>
      <c r="D27" s="51"/>
      <c r="E27" s="51"/>
      <c r="F27" s="16">
        <v>2750000</v>
      </c>
      <c r="G27" s="16">
        <f t="shared" si="0"/>
        <v>6707.3170731707314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>
        <v>670</v>
      </c>
      <c r="C28" s="50">
        <f>B28/1.6</f>
        <v>418.75</v>
      </c>
      <c r="D28" s="51"/>
      <c r="E28" s="51"/>
      <c r="F28" s="16">
        <v>2700000</v>
      </c>
      <c r="G28" s="16">
        <f t="shared" si="0"/>
        <v>6447.7611940298511</v>
      </c>
      <c r="H28" s="16" t="e">
        <f t="shared" si="3"/>
        <v>#DIV/0!</v>
      </c>
      <c r="I28" s="16">
        <f t="shared" si="1"/>
        <v>4029.8507462686566</v>
      </c>
      <c r="J28" s="51">
        <f t="shared" si="2"/>
        <v>0</v>
      </c>
    </row>
    <row r="29" spans="1:15" x14ac:dyDescent="0.25">
      <c r="B29" s="50"/>
      <c r="C29" s="50">
        <v>311</v>
      </c>
      <c r="D29" s="51"/>
      <c r="E29" s="51"/>
      <c r="F29" s="16">
        <v>2549000</v>
      </c>
      <c r="G29" s="16">
        <f t="shared" si="0"/>
        <v>8196.1414790996787</v>
      </c>
      <c r="H29" s="16" t="e">
        <f t="shared" si="3"/>
        <v>#DIV/0!</v>
      </c>
      <c r="I29" s="16" t="e">
        <f t="shared" si="1"/>
        <v>#DIV/0!</v>
      </c>
      <c r="J29" s="51">
        <f t="shared" si="2"/>
        <v>0</v>
      </c>
    </row>
    <row r="30" spans="1:15" x14ac:dyDescent="0.25">
      <c r="B30" s="50">
        <v>634</v>
      </c>
      <c r="C30" s="50">
        <f>B30/1.4</f>
        <v>452.85714285714289</v>
      </c>
      <c r="D30" s="51"/>
      <c r="E30" s="51"/>
      <c r="F30" s="16">
        <v>3700000</v>
      </c>
      <c r="G30" s="16">
        <f t="shared" si="0"/>
        <v>8170.3470031545739</v>
      </c>
      <c r="H30" s="16" t="e">
        <f t="shared" si="3"/>
        <v>#DIV/0!</v>
      </c>
      <c r="I30" s="16">
        <f t="shared" si="1"/>
        <v>5835.9621451104103</v>
      </c>
      <c r="J30" s="51">
        <f t="shared" si="2"/>
        <v>0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9" x14ac:dyDescent="0.25">
      <c r="B33" s="50"/>
      <c r="C33" s="50"/>
      <c r="D33" s="51" t="e">
        <f>C33/B33</f>
        <v>#DIV/0!</v>
      </c>
      <c r="E33" s="51">
        <v>214200</v>
      </c>
      <c r="F33" s="51">
        <v>30000</v>
      </c>
      <c r="G33" s="16">
        <f>F33+E33+C33</f>
        <v>244200</v>
      </c>
      <c r="H33" s="51" t="e">
        <f>G33/B33</f>
        <v>#DIV/0!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720000</v>
      </c>
      <c r="F34" s="51">
        <v>30000</v>
      </c>
      <c r="G34" s="16">
        <f>F34+E34+C34</f>
        <v>750000</v>
      </c>
      <c r="H34" s="51" t="e">
        <f>G34/B34</f>
        <v>#DIV/0!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245000</v>
      </c>
      <c r="F35" s="51">
        <v>30000</v>
      </c>
      <c r="G35" s="16">
        <f>F35+E35+C35</f>
        <v>275000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8803E-4C95-485E-A2BE-DA25DF69046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X24" sqref="X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DB446-7F9F-44BF-9B2B-E22FEFBB272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6F5D-088B-4758-AF9F-7BE024C7CD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Sheet2</vt:lpstr>
      <vt:lpstr>Sheet9</vt:lpstr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2023-12-08T11:44:05Z</dcterms:modified>
</cp:coreProperties>
</file>