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ajakta\July\5478\"/>
    </mc:Choice>
  </mc:AlternateContent>
  <bookViews>
    <workbookView xWindow="0" yWindow="0" windowWidth="24000" windowHeight="9630" tabRatio="481"/>
  </bookViews>
  <sheets>
    <sheet name="Calculation" sheetId="1" r:id="rId1"/>
    <sheet name="Listing" sheetId="7" r:id="rId2"/>
    <sheet name="Sheet1" sheetId="8" r:id="rId3"/>
  </sheets>
  <calcPr calcId="162913"/>
</workbook>
</file>

<file path=xl/calcChain.xml><?xml version="1.0" encoding="utf-8"?>
<calcChain xmlns="http://schemas.openxmlformats.org/spreadsheetml/2006/main">
  <c r="P38" i="1" l="1"/>
  <c r="C57" i="1" l="1"/>
  <c r="R33" i="1"/>
  <c r="R26" i="1"/>
  <c r="R27" i="1"/>
  <c r="R28" i="1"/>
  <c r="L7" i="1" l="1"/>
  <c r="M7" i="1"/>
  <c r="K7" i="1"/>
  <c r="C4" i="1" l="1"/>
  <c r="C27" i="8" l="1"/>
  <c r="C9" i="8"/>
  <c r="C19" i="8"/>
  <c r="C2" i="8"/>
  <c r="C3" i="8"/>
  <c r="C4" i="8"/>
  <c r="C5" i="8"/>
  <c r="C6" i="8"/>
  <c r="C7" i="8"/>
  <c r="C8" i="8"/>
  <c r="C11" i="8"/>
  <c r="C14" i="8"/>
  <c r="C15" i="8"/>
  <c r="C16" i="8"/>
  <c r="C17" i="8"/>
  <c r="C18" i="8"/>
  <c r="C22" i="8"/>
  <c r="C23" i="8"/>
  <c r="C25" i="8"/>
  <c r="C48" i="1" l="1"/>
  <c r="M27" i="1"/>
  <c r="Q20" i="1"/>
  <c r="P20" i="1"/>
  <c r="C53" i="1"/>
  <c r="C49" i="1"/>
  <c r="D16" i="7" l="1"/>
  <c r="B36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I7" i="1"/>
  <c r="C4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27" i="1" l="1"/>
  <c r="C54" i="1"/>
  <c r="C55" i="1" s="1"/>
  <c r="C56" i="1" s="1"/>
  <c r="C47" i="1" l="1"/>
  <c r="C64" i="1" l="1"/>
  <c r="C50" i="1"/>
  <c r="C51" i="1" s="1"/>
  <c r="C52" i="1" s="1"/>
</calcChain>
</file>

<file path=xl/sharedStrings.xml><?xml version="1.0" encoding="utf-8"?>
<sst xmlns="http://schemas.openxmlformats.org/spreadsheetml/2006/main" count="31" uniqueCount="28">
  <si>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</si>
  <si>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</si>
  <si>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</si>
  <si>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</si>
  <si>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</si>
  <si>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</si>
  <si>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</si>
  <si>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</si>
  <si>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</si>
  <si>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</si>
  <si>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</si>
  <si>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</si>
  <si>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</si>
  <si>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</si>
  <si>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</si>
  <si>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</si>
  <si>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</si>
  <si>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</si>
  <si>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</si>
  <si>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</si>
  <si>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</si>
  <si>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</si>
  <si>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</si>
  <si>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</si>
  <si>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 xml:space="preserve">Interior </t>
  </si>
  <si>
    <t>Pavement</t>
  </si>
  <si>
    <t>Compound Wall &amp; Landscape</t>
  </si>
  <si>
    <t>Guideline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</si>
</sst>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2" borderId="0" xfId="0" applyFill="1"/>
    <xf numFmtId="43" fontId="0" fillId="0" borderId="0" xfId="1" applyFont="1"/>
    <xf numFmtId="43" fontId="1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10</xdr:col>
      <xdr:colOff>532571</xdr:colOff>
      <xdr:row>11</xdr:row>
      <xdr:rowOff>56885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6628571" cy="21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4"/>
  <sheetViews>
    <sheetView tabSelected="1" zoomScaleNormal="100" workbookViewId="0">
      <pane xSplit="3" ySplit="5" topLeftCell="G6" activePane="bottomRight" state="frozen"/>
      <selection pane="topRight" activeCell="D1" sqref="D1"/>
      <selection pane="bottomLeft" activeCell="A6" sqref="A6"/>
      <selection pane="bottomRight" activeCell="P40" sqref="P40"/>
    </sheetView>
  </sheetViews>
  <sheetFormatPr defaultRowHeight="16.5" x14ac:dyDescent="0.3"/>
  <cols>
    <col min="1" max="1" width="9.140625" style="59"/>
    <col min="2" max="2" width="17.425781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" width="9.140625" style="1"/>
    <col min="17" max="17" width="10" style="1" bestFit="1" customWidth="1"/>
    <col min="18" max="18" width="14.42578125" style="1" bestFit="1" customWidth="1"/>
    <col min="19" max="16384" width="9.140625" style="1"/>
  </cols>
  <sheetData>
    <row r="1" spans="1:17" x14ac:dyDescent="0.3">
      <c r="B1" s="11" t="s">
        <v>16</v>
      </c>
    </row>
    <row r="2" spans="1:17" x14ac:dyDescent="0.3">
      <c r="B2" s="21" t="s">
        <v>15</v>
      </c>
      <c r="C2" s="1">
        <v>321.25</v>
      </c>
      <c r="E2" s="4"/>
      <c r="F2" s="4"/>
      <c r="G2" s="23"/>
      <c r="H2" s="1"/>
    </row>
    <row r="3" spans="1:17" x14ac:dyDescent="0.3">
      <c r="B3" s="22" t="s">
        <v>10</v>
      </c>
      <c r="C3" s="25">
        <v>48500</v>
      </c>
      <c r="D3" s="13"/>
      <c r="E3" s="24"/>
      <c r="F3" s="24"/>
      <c r="G3" s="13"/>
      <c r="H3" s="1"/>
    </row>
    <row r="4" spans="1:17" ht="24" customHeight="1" x14ac:dyDescent="0.3">
      <c r="B4" s="73" t="s">
        <v>21</v>
      </c>
      <c r="C4" s="70">
        <f>ROUND((C2*C3),0)</f>
        <v>15580625</v>
      </c>
      <c r="F4" s="20"/>
      <c r="G4" s="20"/>
    </row>
    <row r="5" spans="1:17" x14ac:dyDescent="0.3">
      <c r="B5" s="11" t="s">
        <v>17</v>
      </c>
    </row>
    <row r="6" spans="1:17" s="3" customFormat="1" ht="60.75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  <c r="P6" s="3">
        <v>149.29</v>
      </c>
      <c r="Q6" s="3">
        <v>2023</v>
      </c>
    </row>
    <row r="7" spans="1:17" ht="17.25" thickBot="1" x14ac:dyDescent="0.35">
      <c r="B7" s="60" t="s">
        <v>23</v>
      </c>
      <c r="C7" s="63">
        <v>164.35</v>
      </c>
      <c r="D7" s="40">
        <v>2006</v>
      </c>
      <c r="E7" s="40">
        <v>2023</v>
      </c>
      <c r="F7" s="40">
        <v>60</v>
      </c>
      <c r="G7" s="58">
        <v>27000</v>
      </c>
      <c r="H7" s="67">
        <v>17</v>
      </c>
      <c r="I7" s="68">
        <f>IF(H7&gt;=5,90*H7/F7,0)</f>
        <v>25.5</v>
      </c>
      <c r="J7" s="69">
        <f t="shared" ref="J7:J12" si="0">G7/100*I7</f>
        <v>6885</v>
      </c>
      <c r="K7" s="69">
        <f>ROUND((G7-J7),0)</f>
        <v>20115</v>
      </c>
      <c r="L7" s="69">
        <f>ROUND((K7*C7),0)</f>
        <v>3305900</v>
      </c>
      <c r="M7" s="69">
        <f>ROUND((C7*G7),0)</f>
        <v>4437450</v>
      </c>
      <c r="P7" s="1">
        <v>15.06</v>
      </c>
      <c r="Q7" s="1">
        <v>2006</v>
      </c>
    </row>
    <row r="8" spans="1:17" ht="17.25" hidden="1" thickBot="1" x14ac:dyDescent="0.35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7" s="38" customFormat="1" ht="17.25" hidden="1" customHeight="1" thickBot="1" x14ac:dyDescent="0.35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7" ht="17.25" hidden="1" thickBot="1" x14ac:dyDescent="0.35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7" ht="17.25" hidden="1" thickBot="1" x14ac:dyDescent="0.35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7" ht="17.25" hidden="1" thickBot="1" x14ac:dyDescent="0.35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7" ht="17.25" hidden="1" thickBot="1" x14ac:dyDescent="0.35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7" ht="17.25" hidden="1" thickBot="1" x14ac:dyDescent="0.35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7" ht="17.25" hidden="1" thickBot="1" x14ac:dyDescent="0.35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7" ht="17.25" hidden="1" thickBot="1" x14ac:dyDescent="0.35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8" ht="17.25" hidden="1" thickBot="1" x14ac:dyDescent="0.35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8" ht="17.25" hidden="1" thickBot="1" x14ac:dyDescent="0.35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8" ht="17.25" hidden="1" thickBot="1" x14ac:dyDescent="0.35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8" ht="17.25" thickBot="1" x14ac:dyDescent="0.35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  <c r="P20" s="1">
        <f>SUM(P6:P19)</f>
        <v>164.35</v>
      </c>
      <c r="Q20" s="1">
        <f>Q6-Q7</f>
        <v>17</v>
      </c>
    </row>
    <row r="21" spans="1:18" ht="17.25" thickBot="1" x14ac:dyDescent="0.35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8" ht="17.25" thickBot="1" x14ac:dyDescent="0.35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8" ht="17.25" thickBot="1" x14ac:dyDescent="0.35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8" ht="17.25" thickBot="1" x14ac:dyDescent="0.35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8" ht="17.25" thickBot="1" x14ac:dyDescent="0.35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  <c r="P25" t="s">
        <v>27</v>
      </c>
      <c r="Q25"/>
      <c r="R25"/>
    </row>
    <row r="26" spans="1:18" ht="17.25" thickBot="1" x14ac:dyDescent="0.35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  <c r="P26">
        <v>321.25</v>
      </c>
      <c r="Q26" s="81">
        <v>26000</v>
      </c>
      <c r="R26" s="81">
        <f>Q26*P26</f>
        <v>8352500</v>
      </c>
    </row>
    <row r="27" spans="1:18" x14ac:dyDescent="0.3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3305900</v>
      </c>
      <c r="M27" s="15">
        <f>SUM(M7:M26)</f>
        <v>4437450</v>
      </c>
      <c r="P27">
        <v>164.35</v>
      </c>
      <c r="Q27" s="81">
        <v>20115</v>
      </c>
      <c r="R27" s="81">
        <f>P27*Q27</f>
        <v>3305900.25</v>
      </c>
    </row>
    <row r="28" spans="1:18" hidden="1" x14ac:dyDescent="0.3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  <c r="P28"/>
      <c r="Q28" s="81"/>
      <c r="R28" s="81">
        <f>SUM(R26:R27)</f>
        <v>11658400.25</v>
      </c>
    </row>
    <row r="29" spans="1:18" hidden="1" x14ac:dyDescent="0.3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  <c r="Q29" s="82"/>
      <c r="R29" s="82"/>
    </row>
    <row r="30" spans="1:18" hidden="1" x14ac:dyDescent="0.3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  <c r="Q30" s="82"/>
      <c r="R30" s="82"/>
    </row>
    <row r="31" spans="1:18" hidden="1" x14ac:dyDescent="0.3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  <c r="Q31" s="82"/>
      <c r="R31" s="82"/>
    </row>
    <row r="32" spans="1:18" hidden="1" x14ac:dyDescent="0.3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  <c r="Q32" s="82"/>
      <c r="R32" s="82"/>
    </row>
    <row r="33" spans="2:18" x14ac:dyDescent="0.3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  <c r="Q33" s="82"/>
      <c r="R33" s="82">
        <f>R26+R27</f>
        <v>11658400.25</v>
      </c>
    </row>
    <row r="34" spans="2:18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8" x14ac:dyDescent="0.3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8" x14ac:dyDescent="0.3">
      <c r="B36" s="9" t="e">
        <f>C7/#REF!</f>
        <v>#REF!</v>
      </c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8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  <c r="P37" s="1">
        <v>999</v>
      </c>
    </row>
    <row r="38" spans="2:18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  <c r="P38" s="1">
        <f>P37/10.764</f>
        <v>92.809364548494983</v>
      </c>
    </row>
    <row r="39" spans="2:18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8" ht="22.5" customHeight="1" x14ac:dyDescent="0.3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8" x14ac:dyDescent="0.3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8" x14ac:dyDescent="0.3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8" x14ac:dyDescent="0.3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8" x14ac:dyDescent="0.3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8" x14ac:dyDescent="0.3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8" x14ac:dyDescent="0.3">
      <c r="B46" s="2" t="s">
        <v>16</v>
      </c>
      <c r="C46" s="70">
        <f>C4</f>
        <v>15580625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8" x14ac:dyDescent="0.3">
      <c r="B47" s="2" t="s">
        <v>17</v>
      </c>
      <c r="C47" s="70">
        <f>L27</f>
        <v>3305900</v>
      </c>
      <c r="D47" s="17"/>
      <c r="E47" s="17"/>
      <c r="F47" s="17"/>
      <c r="G47" s="17"/>
      <c r="H47" s="18"/>
      <c r="K47" s="18"/>
    </row>
    <row r="48" spans="2:18" x14ac:dyDescent="0.3">
      <c r="B48" s="11" t="s">
        <v>12</v>
      </c>
      <c r="C48" s="70">
        <f>C46+C47</f>
        <v>18886525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x14ac:dyDescent="0.3">
      <c r="B49" s="11" t="s">
        <v>13</v>
      </c>
      <c r="C49" s="70">
        <f>ROUND((C48*0.9),0)</f>
        <v>16997873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 x14ac:dyDescent="0.3">
      <c r="B50" s="28" t="s">
        <v>11</v>
      </c>
      <c r="C50" s="70">
        <f>C48*0.8</f>
        <v>15109220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 x14ac:dyDescent="0.3">
      <c r="B51" s="33"/>
      <c r="C51" s="70">
        <f>ROUNDUP(C50,0)</f>
        <v>15109220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 x14ac:dyDescent="0.3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 x14ac:dyDescent="0.3">
      <c r="B53" s="11" t="s">
        <v>14</v>
      </c>
      <c r="C53" s="70">
        <f>ROUND((C48*0.8),0)</f>
        <v>15109220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 x14ac:dyDescent="0.3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 x14ac:dyDescent="0.3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 x14ac:dyDescent="0.3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 x14ac:dyDescent="0.3">
      <c r="B57" s="11" t="s">
        <v>18</v>
      </c>
      <c r="C57" s="70">
        <f>M27*0.85</f>
        <v>3771832.5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 x14ac:dyDescent="0.3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 x14ac:dyDescent="0.3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 x14ac:dyDescent="0.3">
      <c r="B60" s="1" t="s">
        <v>24</v>
      </c>
      <c r="C60" s="1">
        <v>1900000</v>
      </c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 ht="33" x14ac:dyDescent="0.3">
      <c r="B61" s="2" t="s">
        <v>26</v>
      </c>
      <c r="C61" s="1">
        <v>500000</v>
      </c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 x14ac:dyDescent="0.3">
      <c r="B62" s="2" t="s">
        <v>25</v>
      </c>
      <c r="C62" s="1">
        <v>200000</v>
      </c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 x14ac:dyDescent="0.3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 x14ac:dyDescent="0.3">
      <c r="C64" s="70">
        <f>C48+C60+C61+C62</f>
        <v>21486525</v>
      </c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 x14ac:dyDescent="0.3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 x14ac:dyDescent="0.3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 x14ac:dyDescent="0.3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 x14ac:dyDescent="0.3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 x14ac:dyDescent="0.3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 x14ac:dyDescent="0.3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 x14ac:dyDescent="0.3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 x14ac:dyDescent="0.3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 x14ac:dyDescent="0.3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 x14ac:dyDescent="0.3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 x14ac:dyDescent="0.3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 x14ac:dyDescent="0.3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 x14ac:dyDescent="0.3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 x14ac:dyDescent="0.3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 x14ac:dyDescent="0.3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4:D16"/>
  <sheetViews>
    <sheetView workbookViewId="0">
      <selection activeCell="I16" sqref="I16"/>
    </sheetView>
  </sheetViews>
  <sheetFormatPr defaultRowHeight="15" x14ac:dyDescent="0.25"/>
  <sheetData>
    <row r="14" spans="4:4" x14ac:dyDescent="0.25">
      <c r="D14">
        <v>5100000</v>
      </c>
    </row>
    <row r="15" spans="4:4" x14ac:dyDescent="0.25">
      <c r="D15">
        <v>999</v>
      </c>
    </row>
    <row r="16" spans="4:4" x14ac:dyDescent="0.25">
      <c r="D16">
        <f>D14/D15</f>
        <v>5105.1051051051054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workbookViewId="0">
      <selection activeCell="E27" sqref="E27"/>
    </sheetView>
  </sheetViews>
  <sheetFormatPr defaultRowHeight="15" x14ac:dyDescent="0.25"/>
  <sheetData>
    <row r="2" spans="1:3" x14ac:dyDescent="0.25">
      <c r="A2">
        <v>13.8</v>
      </c>
      <c r="B2">
        <v>6.4</v>
      </c>
      <c r="C2">
        <f t="shared" ref="C2:C23" si="0">B2*A2</f>
        <v>88.320000000000007</v>
      </c>
    </row>
    <row r="3" spans="1:3" x14ac:dyDescent="0.25">
      <c r="A3">
        <v>20</v>
      </c>
      <c r="B3">
        <v>9.3000000000000007</v>
      </c>
      <c r="C3">
        <f t="shared" si="0"/>
        <v>186</v>
      </c>
    </row>
    <row r="4" spans="1:3" x14ac:dyDescent="0.25">
      <c r="A4">
        <v>9.6</v>
      </c>
      <c r="B4">
        <v>6.8</v>
      </c>
      <c r="C4">
        <f t="shared" si="0"/>
        <v>65.28</v>
      </c>
    </row>
    <row r="5" spans="1:3" x14ac:dyDescent="0.25">
      <c r="A5">
        <v>10.8</v>
      </c>
      <c r="B5">
        <v>13.4</v>
      </c>
      <c r="C5">
        <f t="shared" si="0"/>
        <v>144.72000000000003</v>
      </c>
    </row>
    <row r="6" spans="1:3" x14ac:dyDescent="0.25">
      <c r="A6">
        <v>23.6</v>
      </c>
      <c r="B6">
        <v>10.199999999999999</v>
      </c>
      <c r="C6">
        <f t="shared" si="0"/>
        <v>240.72</v>
      </c>
    </row>
    <row r="7" spans="1:3" x14ac:dyDescent="0.25">
      <c r="A7">
        <v>3</v>
      </c>
      <c r="B7">
        <v>8</v>
      </c>
      <c r="C7">
        <f t="shared" si="0"/>
        <v>24</v>
      </c>
    </row>
    <row r="8" spans="1:3" x14ac:dyDescent="0.25">
      <c r="A8">
        <v>10.1</v>
      </c>
      <c r="B8">
        <v>7.6</v>
      </c>
      <c r="C8">
        <f t="shared" si="0"/>
        <v>76.759999999999991</v>
      </c>
    </row>
    <row r="9" spans="1:3" x14ac:dyDescent="0.25">
      <c r="C9">
        <f>SUM(C1:C8)</f>
        <v>825.80000000000007</v>
      </c>
    </row>
    <row r="11" spans="1:3" x14ac:dyDescent="0.25">
      <c r="A11">
        <v>10.8</v>
      </c>
      <c r="B11">
        <v>29.6</v>
      </c>
      <c r="C11">
        <f t="shared" si="0"/>
        <v>319.68000000000006</v>
      </c>
    </row>
    <row r="14" spans="1:3" x14ac:dyDescent="0.25">
      <c r="A14">
        <v>20.6</v>
      </c>
      <c r="B14">
        <v>12.2</v>
      </c>
      <c r="C14">
        <f t="shared" si="0"/>
        <v>251.32</v>
      </c>
    </row>
    <row r="15" spans="1:3" x14ac:dyDescent="0.25">
      <c r="A15">
        <v>11.4</v>
      </c>
      <c r="B15">
        <v>13.6</v>
      </c>
      <c r="C15">
        <f t="shared" si="0"/>
        <v>155.04</v>
      </c>
    </row>
    <row r="16" spans="1:3" x14ac:dyDescent="0.25">
      <c r="A16">
        <v>14.6</v>
      </c>
      <c r="B16">
        <v>10.199999999999999</v>
      </c>
      <c r="C16">
        <f t="shared" si="0"/>
        <v>148.91999999999999</v>
      </c>
    </row>
    <row r="17" spans="1:3" x14ac:dyDescent="0.25">
      <c r="A17">
        <v>10</v>
      </c>
      <c r="B17">
        <v>11.2</v>
      </c>
      <c r="C17">
        <f t="shared" si="0"/>
        <v>112</v>
      </c>
    </row>
    <row r="18" spans="1:3" x14ac:dyDescent="0.25">
      <c r="A18">
        <v>9</v>
      </c>
      <c r="B18">
        <v>10.1</v>
      </c>
      <c r="C18">
        <f t="shared" si="0"/>
        <v>90.899999999999991</v>
      </c>
    </row>
    <row r="19" spans="1:3" x14ac:dyDescent="0.25">
      <c r="C19" s="80">
        <f>SUM(C14:C18)</f>
        <v>758.18</v>
      </c>
    </row>
    <row r="22" spans="1:3" x14ac:dyDescent="0.25">
      <c r="A22">
        <v>7.1</v>
      </c>
      <c r="B22">
        <v>10</v>
      </c>
      <c r="C22">
        <f t="shared" si="0"/>
        <v>71</v>
      </c>
    </row>
    <row r="23" spans="1:3" x14ac:dyDescent="0.25">
      <c r="A23">
        <v>26</v>
      </c>
      <c r="B23">
        <v>11.2</v>
      </c>
      <c r="C23">
        <f t="shared" si="0"/>
        <v>291.2</v>
      </c>
    </row>
    <row r="25" spans="1:3" x14ac:dyDescent="0.25">
      <c r="A25">
        <v>28.9</v>
      </c>
      <c r="B25">
        <v>44.6</v>
      </c>
      <c r="C25">
        <f>B25*A25</f>
        <v>1288.94</v>
      </c>
    </row>
    <row r="27" spans="1:3" x14ac:dyDescent="0.25">
      <c r="A27">
        <v>42.1</v>
      </c>
      <c r="B27">
        <v>7.1</v>
      </c>
      <c r="C27">
        <f>B27*A27</f>
        <v>298.90999999999997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</cp:lastModifiedBy>
  <dcterms:created xsi:type="dcterms:W3CDTF">2014-10-16T12:20:47Z</dcterms:created>
  <dcterms:modified xsi:type="dcterms:W3CDTF">2023-12-11T05:09:53Z</dcterms:modified>
</cp:coreProperties>
</file>