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dhuben Rajubhai Vadhani\"/>
    </mc:Choice>
  </mc:AlternateContent>
  <xr:revisionPtr revIDLastSave="0" documentId="13_ncr:1_{ACC46924-B64E-42A8-B426-4A00E25E36DF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10" i="4" l="1"/>
  <c r="M9" i="4"/>
  <c r="M10" i="4" l="1"/>
  <c r="N8" i="4"/>
  <c r="N7" i="4"/>
  <c r="M6" i="4"/>
  <c r="N6" i="4" s="1"/>
  <c r="M5" i="4"/>
  <c r="N5" i="4" s="1"/>
  <c r="N4" i="4"/>
  <c r="M12" i="4" l="1"/>
  <c r="N12" i="4" s="1"/>
  <c r="M11" i="4"/>
  <c r="N11" i="4" s="1"/>
  <c r="M15" i="4" l="1"/>
  <c r="N15" i="4" s="1"/>
  <c r="M14" i="4"/>
  <c r="N14" i="4" s="1"/>
  <c r="M16" i="4" l="1"/>
  <c r="P43" i="4" l="1"/>
  <c r="P27" i="4"/>
  <c r="P31" i="4" s="1"/>
  <c r="P26" i="4"/>
  <c r="P25" i="4"/>
  <c r="P34" i="4" s="1"/>
  <c r="P28" i="4" l="1"/>
  <c r="P32" i="4"/>
  <c r="P33" i="4" s="1"/>
  <c r="P36" i="4" s="1"/>
  <c r="P39" i="4" s="1"/>
  <c r="P45" i="4" l="1"/>
  <c r="P41" i="4"/>
  <c r="P40" i="4"/>
  <c r="N16" i="4" l="1"/>
  <c r="M17" i="4" l="1"/>
  <c r="N17" i="4" s="1"/>
  <c r="M13" i="4" l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<sst xmlns="http://schemas.openxmlformats.org/spreadsheetml/2006/main" count="41" uniqueCount="37">
  <si>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</si>
  <si>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</si>
  <si>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</si>
  <si>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</si>
  <si>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</si>
  <si>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</si>
  <si>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</si>
  <si>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</si>
  <si>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</si>
  <si>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</si>
  <si>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</si>
  <si>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</si>
  <si>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</si>
  <si>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</si>
  <si>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</si>
  <si>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</si>
  <si>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</si>
  <si>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</si>
  <si>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</si>
  <si>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</si>
  <si>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</si>
  <si>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</si>
  <si>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</si>
  <si>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</si>
  <si>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</si>
  <si>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</si>
  <si>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</si>
  <si>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</si>
  <si>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</si>
  <si>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</si>
  <si>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</si>
  <si>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</si>
  <si>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sq.ft</t>
  </si>
  <si>
    <t>rate on BUA</t>
  </si>
  <si>
    <t>Fla No. 408, 4th floor, Vrujbhoomi Township - Village Simada</t>
  </si>
  <si>
    <t>BUA - Flat No. 408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</si>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</sst>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43" fontId="2" fillId="0" borderId="0" xfId="1" applyFont="1" applyBorder="1"/>
    <xf numFmtId="10" fontId="2" fillId="0" borderId="0" xfId="0" applyNumberFormat="1" applyFont="1" applyBorder="1"/>
    <xf numFmtId="43" fontId="2" fillId="0" borderId="0" xfId="1" applyFont="1" applyFill="1" applyBorder="1"/>
    <xf numFmtId="0" fontId="2" fillId="0" borderId="0" xfId="0" applyFont="1" applyFill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0" fontId="4" fillId="0" borderId="0" xfId="0" applyFont="1" applyBorder="1"/>
    <xf numFmtId="0" fontId="2" fillId="0" borderId="2" xfId="0" applyFont="1" applyFill="1" applyBorder="1"/>
    <xf numFmtId="0" fontId="8" fillId="0" borderId="2" xfId="0" applyFont="1" applyBorder="1"/>
    <xf numFmtId="0" fontId="0" fillId="0" borderId="7" xfId="0" applyBorder="1"/>
    <xf numFmtId="43" fontId="4" fillId="0" borderId="8" xfId="0" applyNumberFormat="1" applyFont="1" applyBorder="1"/>
    <xf numFmtId="43" fontId="6" fillId="0" borderId="8" xfId="0" applyNumberFormat="1" applyFont="1" applyBorder="1"/>
    <xf numFmtId="2" fontId="0" fillId="0" borderId="0" xfId="0" applyNumberFormat="1" applyFill="1"/>
    <xf numFmtId="4" fontId="0" fillId="0" borderId="0" xfId="0" applyNumberFormat="1" applyFill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9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31</xdr:row>
      <xdr:rowOff>57956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3E3DA5-D73D-480F-AC0E-AF7598E3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5772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22</xdr:col>
      <xdr:colOff>278050</xdr:colOff>
      <xdr:row>35</xdr:row>
      <xdr:rowOff>162772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8E5E32-5DF6-4A28-99E6-0BA3CA89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3079650" cy="6068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180975</xdr:rowOff>
    </xdr:from>
    <xdr:to>
      <xdr:col>21</xdr:col>
      <xdr:colOff>363757</xdr:colOff>
      <xdr:row>31</xdr:row>
      <xdr:rowOff>19852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95563F-CDF0-4556-820E-C0FBDE398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80975"/>
          <a:ext cx="12946282" cy="5744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20</xdr:col>
      <xdr:colOff>258742</xdr:colOff>
      <xdr:row>40</xdr:row>
      <xdr:rowOff>86727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23B16-50E3-4BC1-8D46-29C78651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1231542" cy="7182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173005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104BC-0EE5-4BED-BD46-49644240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45805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47"/>
  <sheetViews>
    <sheetView tabSelected="1" topLeftCell="A25" zoomScaleNormal="100" workbookViewId="0">
      <selection activeCell="N10" sqref="N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7.7109375" customWidth="1"/>
    <col min="11" max="11" width="5" customWidth="1"/>
    <col min="12" max="12" width="10.5703125" customWidth="1"/>
    <col min="13" max="13" width="8.28515625" customWidth="1"/>
    <col min="14" max="14" width="17.85546875" style="12" customWidth="1"/>
    <col min="15" max="15" width="26.140625" customWidth="1"/>
    <col min="16" max="16" width="15" customWidth="1"/>
    <col min="17" max="17" width="14.42578125" customWidth="1"/>
    <col min="18" max="18" width="3.140625" customWidth="1"/>
    <col min="22" max="23" width="9.140625" customWidth="1"/>
  </cols>
  <sheetData>
    <row r="1" spans="1:5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K1" s="1" t="s">
        <v>7</v>
      </c>
      <c r="L1" s="1" t="s">
        <v>4</v>
      </c>
      <c r="M1" s="1" t="s">
        <v>5</v>
      </c>
      <c r="N1" s="11" t="s">
        <v>6</v>
      </c>
      <c r="O1" s="1" t="s">
        <v>1</v>
      </c>
      <c r="P1" s="1" t="s">
        <v>3</v>
      </c>
    </row>
    <row r="2" spans="1:55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N2" s="11"/>
    </row>
    <row r="3" spans="1:55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N3" s="72" t="s">
        <v>14</v>
      </c>
      <c r="O3" s="72"/>
    </row>
    <row r="4" spans="1:55" s="66" customFormat="1" x14ac:dyDescent="0.25">
      <c r="A4" s="66">
        <f t="shared" ref="A4:A17" si="0">K4</f>
        <v>0</v>
      </c>
      <c r="B4" s="66">
        <f t="shared" ref="B4:B17" si="1">N4</f>
        <v>458.33333333333337</v>
      </c>
      <c r="C4" s="66">
        <f>B4*1.2</f>
        <v>550</v>
      </c>
      <c r="D4" s="66">
        <f t="shared" ref="D4:D15" si="2">C4*1.2</f>
        <v>660</v>
      </c>
      <c r="E4" s="67">
        <f t="shared" ref="E4:E15" si="3">O4</f>
        <v>1400000</v>
      </c>
      <c r="F4" s="66">
        <f t="shared" ref="F4:F15" si="4">ROUND((E4/B4),0)</f>
        <v>3055</v>
      </c>
      <c r="G4" s="66">
        <f t="shared" ref="G4:G15" si="5">ROUND((E4/C4),0)</f>
        <v>2545</v>
      </c>
      <c r="H4" s="66">
        <f t="shared" ref="H4:H15" si="6">ROUND((E4/D4),0)</f>
        <v>2121</v>
      </c>
      <c r="I4" s="68" t="e">
        <f>#REF!</f>
        <v>#REF!</v>
      </c>
      <c r="J4" s="66">
        <f t="shared" ref="J4:J15" si="7">P4</f>
        <v>0</v>
      </c>
      <c r="L4" s="10">
        <v>0</v>
      </c>
      <c r="M4" s="10">
        <v>550</v>
      </c>
      <c r="N4" s="69">
        <f t="shared" ref="N4:N10" si="8">M4/1.2</f>
        <v>458.33333333333337</v>
      </c>
      <c r="O4" s="70">
        <v>1400000</v>
      </c>
    </row>
    <row r="5" spans="1:55" x14ac:dyDescent="0.25">
      <c r="A5" s="4">
        <f t="shared" si="0"/>
        <v>0</v>
      </c>
      <c r="B5" s="4">
        <f t="shared" si="1"/>
        <v>500</v>
      </c>
      <c r="C5" s="4">
        <f t="shared" ref="C5:C17" si="9">B5*1.2</f>
        <v>600</v>
      </c>
      <c r="D5" s="4">
        <f t="shared" si="2"/>
        <v>720</v>
      </c>
      <c r="E5" s="5">
        <f t="shared" si="3"/>
        <v>1296000</v>
      </c>
      <c r="F5" s="9">
        <f t="shared" si="4"/>
        <v>2592</v>
      </c>
      <c r="G5" s="9">
        <f t="shared" si="5"/>
        <v>2160</v>
      </c>
      <c r="H5" s="9">
        <f t="shared" si="6"/>
        <v>1800</v>
      </c>
      <c r="I5" s="14" t="e">
        <f>#REF!</f>
        <v>#REF!</v>
      </c>
      <c r="J5" s="4">
        <f t="shared" si="7"/>
        <v>0</v>
      </c>
      <c r="L5">
        <v>720</v>
      </c>
      <c r="M5">
        <f t="shared" ref="M5:M10" si="10">L5/1.2</f>
        <v>600</v>
      </c>
      <c r="N5" s="12">
        <f t="shared" si="8"/>
        <v>500</v>
      </c>
      <c r="O5" s="2">
        <v>1296000</v>
      </c>
      <c r="P5" s="7"/>
      <c r="Q5" s="7"/>
    </row>
    <row r="6" spans="1:55" s="10" customFormat="1" x14ac:dyDescent="0.25">
      <c r="A6" s="66">
        <f t="shared" si="0"/>
        <v>0</v>
      </c>
      <c r="B6" s="66">
        <f t="shared" si="1"/>
        <v>738.19444444444446</v>
      </c>
      <c r="C6" s="66">
        <f t="shared" si="9"/>
        <v>885.83333333333337</v>
      </c>
      <c r="D6" s="66">
        <f t="shared" si="2"/>
        <v>1063</v>
      </c>
      <c r="E6" s="67">
        <f t="shared" si="3"/>
        <v>3083000</v>
      </c>
      <c r="F6" s="66">
        <f t="shared" si="4"/>
        <v>4176</v>
      </c>
      <c r="G6" s="66">
        <f t="shared" si="5"/>
        <v>3480</v>
      </c>
      <c r="H6" s="66">
        <f t="shared" si="6"/>
        <v>2900</v>
      </c>
      <c r="I6" s="68" t="e">
        <f>#REF!</f>
        <v>#REF!</v>
      </c>
      <c r="J6" s="66">
        <f t="shared" si="7"/>
        <v>0</v>
      </c>
      <c r="L6" s="10">
        <v>1063</v>
      </c>
      <c r="M6" s="10">
        <f t="shared" si="10"/>
        <v>885.83333333333337</v>
      </c>
      <c r="N6" s="69">
        <f t="shared" si="8"/>
        <v>738.19444444444446</v>
      </c>
      <c r="O6" s="70">
        <v>3083000</v>
      </c>
    </row>
    <row r="7" spans="1:55" s="21" customFormat="1" x14ac:dyDescent="0.25">
      <c r="A7" s="22">
        <f t="shared" si="0"/>
        <v>0</v>
      </c>
      <c r="B7" s="22">
        <f>N7</f>
        <v>604.16666666666674</v>
      </c>
      <c r="C7" s="22">
        <f t="shared" si="9"/>
        <v>725.00000000000011</v>
      </c>
      <c r="D7" s="22">
        <f t="shared" si="2"/>
        <v>870.00000000000011</v>
      </c>
      <c r="E7" s="23">
        <f>O7</f>
        <v>1400000</v>
      </c>
      <c r="F7" s="22">
        <f t="shared" si="4"/>
        <v>2317</v>
      </c>
      <c r="G7" s="22">
        <f t="shared" si="5"/>
        <v>1931</v>
      </c>
      <c r="H7" s="22">
        <f t="shared" si="6"/>
        <v>1609</v>
      </c>
      <c r="I7" s="24" t="e">
        <f>#REF!</f>
        <v>#REF!</v>
      </c>
      <c r="J7" s="22">
        <f t="shared" si="7"/>
        <v>0</v>
      </c>
      <c r="L7" s="21">
        <v>0</v>
      </c>
      <c r="M7" s="21">
        <v>725</v>
      </c>
      <c r="N7" s="64">
        <f t="shared" si="8"/>
        <v>604.16666666666674</v>
      </c>
      <c r="O7" s="65">
        <v>1400000</v>
      </c>
    </row>
    <row r="8" spans="1:55" s="21" customFormat="1" x14ac:dyDescent="0.25">
      <c r="A8" s="22">
        <f t="shared" si="0"/>
        <v>0</v>
      </c>
      <c r="B8" s="22">
        <f>N8</f>
        <v>887.5</v>
      </c>
      <c r="C8" s="22">
        <f t="shared" si="9"/>
        <v>1065</v>
      </c>
      <c r="D8" s="22">
        <f t="shared" si="2"/>
        <v>1278</v>
      </c>
      <c r="E8" s="23">
        <f>O8</f>
        <v>3700000</v>
      </c>
      <c r="F8" s="22">
        <f t="shared" si="4"/>
        <v>4169</v>
      </c>
      <c r="G8" s="22">
        <f t="shared" si="5"/>
        <v>3474</v>
      </c>
      <c r="H8" s="22">
        <f t="shared" si="6"/>
        <v>2895</v>
      </c>
      <c r="I8" s="24" t="e">
        <f>#REF!</f>
        <v>#REF!</v>
      </c>
      <c r="J8" s="22">
        <f t="shared" si="7"/>
        <v>0</v>
      </c>
      <c r="L8">
        <v>0</v>
      </c>
      <c r="M8">
        <v>1065</v>
      </c>
      <c r="N8" s="12">
        <f t="shared" si="8"/>
        <v>887.5</v>
      </c>
      <c r="O8" s="2">
        <v>3700000</v>
      </c>
    </row>
    <row r="9" spans="1:55" s="21" customFormat="1" x14ac:dyDescent="0.25">
      <c r="A9" s="22">
        <f t="shared" si="0"/>
        <v>0</v>
      </c>
      <c r="B9" s="22">
        <f>N9</f>
        <v>750</v>
      </c>
      <c r="C9" s="22">
        <f t="shared" si="9"/>
        <v>900</v>
      </c>
      <c r="D9" s="22">
        <f t="shared" si="2"/>
        <v>1080</v>
      </c>
      <c r="E9" s="23">
        <f>O9</f>
        <v>3860000</v>
      </c>
      <c r="F9" s="22">
        <f t="shared" si="4"/>
        <v>5147</v>
      </c>
      <c r="G9" s="22">
        <f t="shared" si="5"/>
        <v>4289</v>
      </c>
      <c r="H9" s="22">
        <f t="shared" si="6"/>
        <v>3574</v>
      </c>
      <c r="I9" s="24" t="e">
        <f>#REF!</f>
        <v>#REF!</v>
      </c>
      <c r="J9" s="22">
        <f t="shared" si="7"/>
        <v>0</v>
      </c>
      <c r="L9">
        <v>0</v>
      </c>
      <c r="M9">
        <f t="shared" si="10"/>
        <v>0</v>
      </c>
      <c r="N9" s="12">
        <v>750</v>
      </c>
      <c r="O9" s="2">
        <v>3860000</v>
      </c>
    </row>
    <row r="10" spans="1:55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22" t="e">
        <f t="shared" si="4"/>
        <v>#DIV/0!</v>
      </c>
      <c r="G10" s="22" t="e">
        <f t="shared" si="5"/>
        <v>#DIV/0!</v>
      </c>
      <c r="H10" s="9" t="e">
        <f t="shared" si="6"/>
        <v>#DIV/0!</v>
      </c>
      <c r="I10" s="14" t="e">
        <f>#REF!</f>
        <v>#REF!</v>
      </c>
      <c r="J10" s="4">
        <f t="shared" si="7"/>
        <v>0</v>
      </c>
      <c r="L10">
        <v>0</v>
      </c>
      <c r="M10">
        <f t="shared" si="10"/>
        <v>0</v>
      </c>
      <c r="N10" s="12">
        <f t="shared" si="8"/>
        <v>0</v>
      </c>
      <c r="O10" s="2">
        <v>0</v>
      </c>
      <c r="P10" s="7"/>
      <c r="Q10" s="7"/>
    </row>
    <row r="11" spans="1:55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L11">
        <v>0</v>
      </c>
      <c r="M11">
        <f t="shared" ref="M11:M12" si="11">L11/1.2</f>
        <v>0</v>
      </c>
      <c r="N11" s="12">
        <f t="shared" ref="N11:N12" si="12">M11/1.2</f>
        <v>0</v>
      </c>
      <c r="O11" s="2">
        <v>0</v>
      </c>
      <c r="P11" s="7"/>
      <c r="Q11" s="7"/>
    </row>
    <row r="12" spans="1:55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L12">
        <v>0</v>
      </c>
      <c r="M12">
        <f t="shared" si="11"/>
        <v>0</v>
      </c>
      <c r="N12" s="12">
        <f t="shared" si="12"/>
        <v>0</v>
      </c>
      <c r="O12" s="2">
        <v>0</v>
      </c>
      <c r="P12" s="7"/>
      <c r="Q12" s="7"/>
    </row>
    <row r="13" spans="1:55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>
        <v>0</v>
      </c>
      <c r="M13" s="19">
        <f t="shared" ref="M13:M16" si="13">L13/1.2</f>
        <v>0</v>
      </c>
      <c r="N13" s="71" t="s">
        <v>13</v>
      </c>
      <c r="O13" s="71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L14">
        <v>0</v>
      </c>
      <c r="M14">
        <f t="shared" ref="M14:M15" si="14">L14/1.2</f>
        <v>0</v>
      </c>
      <c r="N14" s="12">
        <f t="shared" ref="N14:N15" si="15">M14/1.2</f>
        <v>0</v>
      </c>
      <c r="O14" s="2">
        <v>0</v>
      </c>
      <c r="P14" s="7"/>
      <c r="Q14" s="7"/>
    </row>
    <row r="15" spans="1:5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9" t="e">
        <f t="shared" si="4"/>
        <v>#DIV/0!</v>
      </c>
      <c r="G15" s="9" t="e">
        <f t="shared" si="5"/>
        <v>#DIV/0!</v>
      </c>
      <c r="H15" s="9" t="e">
        <f t="shared" si="6"/>
        <v>#DIV/0!</v>
      </c>
      <c r="I15" s="14" t="e">
        <f>#REF!</f>
        <v>#REF!</v>
      </c>
      <c r="J15" s="4">
        <f t="shared" si="7"/>
        <v>0</v>
      </c>
      <c r="L15">
        <v>0</v>
      </c>
      <c r="M15">
        <f t="shared" si="14"/>
        <v>0</v>
      </c>
      <c r="N15" s="12">
        <f t="shared" si="15"/>
        <v>0</v>
      </c>
      <c r="O15" s="2">
        <v>0</v>
      </c>
      <c r="P15" s="7"/>
      <c r="Q15" s="7"/>
    </row>
    <row r="16" spans="1:55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ref="D16:D17" si="16">C16*1.2</f>
        <v>0</v>
      </c>
      <c r="E16" s="5">
        <f t="shared" ref="E16:E17" si="17">O16</f>
        <v>0</v>
      </c>
      <c r="F16" s="9" t="e">
        <f t="shared" ref="F16:F17" si="18">ROUND((E16/B16),0)</f>
        <v>#DIV/0!</v>
      </c>
      <c r="G16" s="9" t="e">
        <f t="shared" ref="G16:G17" si="19">ROUND((E16/C16),0)</f>
        <v>#DIV/0!</v>
      </c>
      <c r="H16" s="4" t="e">
        <f t="shared" ref="H16:H17" si="20">ROUND((E16/D16),0)</f>
        <v>#DIV/0!</v>
      </c>
      <c r="I16" s="14" t="e">
        <f>#REF!</f>
        <v>#REF!</v>
      </c>
      <c r="J16" s="4">
        <f t="shared" ref="J16:J17" si="21">P16</f>
        <v>0</v>
      </c>
      <c r="L16">
        <v>0</v>
      </c>
      <c r="M16">
        <f t="shared" si="13"/>
        <v>0</v>
      </c>
      <c r="N16" s="12">
        <f t="shared" ref="N16" si="22">M16/1.2</f>
        <v>0</v>
      </c>
      <c r="O16" s="2">
        <v>0</v>
      </c>
      <c r="P16" s="7"/>
      <c r="Q16" s="7"/>
    </row>
    <row r="17" spans="1:20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6"/>
        <v>0</v>
      </c>
      <c r="E17" s="5">
        <f t="shared" si="17"/>
        <v>0</v>
      </c>
      <c r="F17" s="9" t="e">
        <f t="shared" si="18"/>
        <v>#DIV/0!</v>
      </c>
      <c r="G17" s="4" t="e">
        <f t="shared" si="19"/>
        <v>#DIV/0!</v>
      </c>
      <c r="H17" s="4" t="e">
        <f t="shared" si="20"/>
        <v>#DIV/0!</v>
      </c>
      <c r="I17" s="14" t="e">
        <f>#REF!</f>
        <v>#REF!</v>
      </c>
      <c r="J17" s="4">
        <f t="shared" si="21"/>
        <v>0</v>
      </c>
      <c r="L17">
        <v>0</v>
      </c>
      <c r="M17">
        <f t="shared" ref="M17" si="23">L17/1.2</f>
        <v>0</v>
      </c>
      <c r="N17" s="12">
        <f t="shared" ref="N17" si="24">M17/1.2</f>
        <v>0</v>
      </c>
      <c r="O17" s="2">
        <v>0</v>
      </c>
      <c r="P17" s="7"/>
      <c r="Q17" s="7"/>
    </row>
    <row r="19" spans="1:20" ht="15.75" x14ac:dyDescent="0.25">
      <c r="N19" s="20"/>
      <c r="O19" s="20"/>
      <c r="P19" s="20"/>
      <c r="Q19" s="20"/>
      <c r="R19" s="20"/>
    </row>
    <row r="20" spans="1:20" ht="15.75" x14ac:dyDescent="0.25">
      <c r="N20" s="20" t="s">
        <v>34</v>
      </c>
      <c r="O20" s="20"/>
      <c r="P20" s="20"/>
      <c r="Q20" s="20"/>
      <c r="R20" s="20"/>
      <c r="S20" s="20"/>
      <c r="T20" s="20"/>
    </row>
    <row r="21" spans="1:20" ht="27.75" customHeight="1" thickBot="1" x14ac:dyDescent="0.3"/>
    <row r="22" spans="1:20" x14ac:dyDescent="0.25">
      <c r="N22" s="28"/>
      <c r="O22" s="29"/>
      <c r="P22" s="30"/>
      <c r="Q22" s="31"/>
      <c r="R22" s="32"/>
    </row>
    <row r="23" spans="1:20" x14ac:dyDescent="0.25">
      <c r="N23" s="33" t="s">
        <v>15</v>
      </c>
      <c r="O23" s="25"/>
      <c r="P23" s="52">
        <v>3500</v>
      </c>
      <c r="Q23" s="26" t="s">
        <v>33</v>
      </c>
      <c r="R23" s="34"/>
    </row>
    <row r="24" spans="1:20" ht="45" x14ac:dyDescent="0.25">
      <c r="G24" s="6"/>
      <c r="H24" s="6"/>
      <c r="N24" s="35" t="s">
        <v>16</v>
      </c>
      <c r="O24" s="25"/>
      <c r="P24" s="52">
        <v>2800</v>
      </c>
      <c r="Q24" s="27"/>
      <c r="R24" s="34"/>
    </row>
    <row r="25" spans="1:20" x14ac:dyDescent="0.25">
      <c r="N25" s="33" t="s">
        <v>17</v>
      </c>
      <c r="O25" s="25"/>
      <c r="P25" s="52">
        <f>P23-P24</f>
        <v>700</v>
      </c>
      <c r="Q25" s="27"/>
      <c r="R25" s="34"/>
    </row>
    <row r="26" spans="1:20" x14ac:dyDescent="0.25">
      <c r="N26" s="33" t="s">
        <v>18</v>
      </c>
      <c r="O26" s="25"/>
      <c r="P26" s="52">
        <f>P24</f>
        <v>2800</v>
      </c>
      <c r="Q26" s="27"/>
      <c r="R26" s="34"/>
    </row>
    <row r="27" spans="1:20" x14ac:dyDescent="0.25">
      <c r="G27" s="6"/>
      <c r="H27" s="6"/>
      <c r="I27" s="15"/>
      <c r="N27" s="33" t="s">
        <v>19</v>
      </c>
      <c r="O27" s="36"/>
      <c r="P27" s="41">
        <f>Q27-Q28</f>
        <v>10</v>
      </c>
      <c r="Q27" s="38">
        <v>2023</v>
      </c>
      <c r="R27" s="34"/>
    </row>
    <row r="28" spans="1:20" x14ac:dyDescent="0.25">
      <c r="N28" s="33" t="s">
        <v>20</v>
      </c>
      <c r="O28" s="36"/>
      <c r="P28" s="41">
        <f>P29-P27</f>
        <v>50</v>
      </c>
      <c r="Q28" s="37">
        <v>2013</v>
      </c>
      <c r="R28" s="34"/>
    </row>
    <row r="29" spans="1:20" x14ac:dyDescent="0.25">
      <c r="N29" s="33" t="s">
        <v>21</v>
      </c>
      <c r="O29" s="36"/>
      <c r="P29" s="41">
        <v>60</v>
      </c>
      <c r="Q29" s="37"/>
      <c r="R29" s="34"/>
    </row>
    <row r="30" spans="1:20" ht="30" x14ac:dyDescent="0.25">
      <c r="N30" s="35" t="s">
        <v>22</v>
      </c>
      <c r="O30" s="36"/>
      <c r="P30" s="41">
        <v>0</v>
      </c>
      <c r="Q30" s="37"/>
      <c r="R30" s="34"/>
      <c r="T30">
        <v>41.05</v>
      </c>
    </row>
    <row r="31" spans="1:20" x14ac:dyDescent="0.25">
      <c r="N31" s="33"/>
      <c r="O31" s="39"/>
      <c r="P31" s="53">
        <f>P30%</f>
        <v>0</v>
      </c>
      <c r="Q31" s="40"/>
      <c r="R31" s="34"/>
    </row>
    <row r="32" spans="1:20" x14ac:dyDescent="0.25">
      <c r="N32" s="33" t="s">
        <v>23</v>
      </c>
      <c r="O32" s="25"/>
      <c r="P32" s="52">
        <f>P26*P31</f>
        <v>0</v>
      </c>
      <c r="Q32" s="27"/>
      <c r="R32" s="34"/>
    </row>
    <row r="33" spans="14:21" x14ac:dyDescent="0.25">
      <c r="N33" s="33" t="s">
        <v>24</v>
      </c>
      <c r="O33" s="25"/>
      <c r="P33" s="52">
        <f>P26-P32</f>
        <v>2800</v>
      </c>
      <c r="Q33" s="27"/>
      <c r="R33" s="34"/>
    </row>
    <row r="34" spans="14:21" x14ac:dyDescent="0.25">
      <c r="N34" s="33" t="s">
        <v>17</v>
      </c>
      <c r="O34" s="25"/>
      <c r="P34" s="52">
        <f>P25</f>
        <v>700</v>
      </c>
      <c r="Q34" s="27"/>
      <c r="R34" s="34"/>
    </row>
    <row r="35" spans="14:21" x14ac:dyDescent="0.25">
      <c r="N35" s="33"/>
      <c r="O35" s="25"/>
      <c r="P35" s="52"/>
      <c r="Q35" s="27"/>
      <c r="R35" s="34"/>
    </row>
    <row r="36" spans="14:21" x14ac:dyDescent="0.25">
      <c r="N36" s="49" t="s">
        <v>25</v>
      </c>
      <c r="O36" s="50"/>
      <c r="P36" s="54">
        <f>P34+P33</f>
        <v>3500</v>
      </c>
      <c r="Q36" s="27"/>
      <c r="R36" s="34"/>
    </row>
    <row r="37" spans="14:21" ht="15.75" thickBot="1" x14ac:dyDescent="0.3">
      <c r="N37" s="49"/>
      <c r="O37" s="51"/>
      <c r="P37" s="55"/>
      <c r="Q37" s="37"/>
      <c r="R37" s="34"/>
    </row>
    <row r="38" spans="14:21" ht="21" customHeight="1" x14ac:dyDescent="0.25">
      <c r="N38" s="73" t="s">
        <v>35</v>
      </c>
      <c r="O38" s="74"/>
      <c r="P38" s="59">
        <v>1173</v>
      </c>
      <c r="Q38" s="60" t="s">
        <v>32</v>
      </c>
      <c r="R38" s="32"/>
    </row>
    <row r="39" spans="14:21" x14ac:dyDescent="0.25">
      <c r="N39" s="33" t="s">
        <v>26</v>
      </c>
      <c r="O39" s="41"/>
      <c r="P39" s="56">
        <f>P36*P38+Q40</f>
        <v>4105500</v>
      </c>
      <c r="Q39" s="37"/>
      <c r="R39" s="34"/>
    </row>
    <row r="40" spans="14:21" x14ac:dyDescent="0.25">
      <c r="N40" s="33" t="s">
        <v>27</v>
      </c>
      <c r="O40" s="42"/>
      <c r="P40" s="57">
        <f>P39*0.9</f>
        <v>3694950</v>
      </c>
      <c r="Q40" s="37"/>
      <c r="R40" s="34"/>
    </row>
    <row r="41" spans="14:21" x14ac:dyDescent="0.25">
      <c r="N41" s="33" t="s">
        <v>28</v>
      </c>
      <c r="O41" s="42"/>
      <c r="P41" s="57">
        <f>P39*0.8</f>
        <v>3284400</v>
      </c>
      <c r="Q41" s="43"/>
      <c r="R41" s="34"/>
      <c r="U41" t="s">
        <v>36</v>
      </c>
    </row>
    <row r="42" spans="14:21" x14ac:dyDescent="0.25">
      <c r="N42" s="33"/>
      <c r="O42" s="42"/>
      <c r="P42" s="58"/>
      <c r="Q42" s="37"/>
      <c r="R42" s="34"/>
    </row>
    <row r="43" spans="14:21" ht="15.75" thickBot="1" x14ac:dyDescent="0.3">
      <c r="N43" s="61" t="s">
        <v>29</v>
      </c>
      <c r="O43" s="47"/>
      <c r="P43" s="62">
        <f>P24*P38</f>
        <v>3284400</v>
      </c>
      <c r="Q43" s="63"/>
      <c r="R43" s="48"/>
    </row>
    <row r="44" spans="14:21" x14ac:dyDescent="0.25">
      <c r="N44" s="33" t="s">
        <v>30</v>
      </c>
      <c r="O44" s="42"/>
      <c r="P44" s="44"/>
      <c r="Q44" s="44"/>
      <c r="R44" s="34"/>
    </row>
    <row r="45" spans="14:21" x14ac:dyDescent="0.25">
      <c r="N45" s="45" t="s">
        <v>31</v>
      </c>
      <c r="O45" s="44"/>
      <c r="P45" s="43">
        <f>P39*0.025/12</f>
        <v>8553.125</v>
      </c>
      <c r="Q45" s="43"/>
      <c r="R45" s="34"/>
    </row>
    <row r="46" spans="14:21" x14ac:dyDescent="0.25">
      <c r="N46" s="33"/>
      <c r="O46" s="42"/>
      <c r="P46" s="43"/>
      <c r="Q46" s="43"/>
      <c r="R46" s="34"/>
    </row>
    <row r="47" spans="14:21" ht="15.75" thickBot="1" x14ac:dyDescent="0.3">
      <c r="N47" s="46"/>
      <c r="O47" s="47"/>
      <c r="P47" s="47"/>
      <c r="Q47" s="47"/>
      <c r="R47" s="48"/>
    </row>
  </sheetData>
  <mergeCells count="3">
    <mergeCell ref="N13:O13"/>
    <mergeCell ref="N3:O3"/>
    <mergeCell ref="N38:O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5" sqref="B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33" sqref="V3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26" sqref="R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2023-12-06T10:04:49Z</dcterms:modified>
</cp:coreProperties>
</file>