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D76D970-90B3-4278-B950-35E90BA554A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1" l="1"/>
  <c r="A34" i="1"/>
  <c r="I34" i="1"/>
  <c r="D28" i="1"/>
  <c r="C28" i="1"/>
  <c r="D26" i="1"/>
  <c r="B34" i="1" l="1"/>
  <c r="H5" i="1"/>
  <c r="C31" i="1"/>
  <c r="H7" i="1"/>
  <c r="B18" i="1"/>
  <c r="C29" i="1"/>
  <c r="B19" i="1"/>
  <c r="F5" i="1"/>
  <c r="G5" i="1" s="1"/>
  <c r="G7" i="1" s="1"/>
  <c r="M27" i="1"/>
  <c r="J26" i="1"/>
  <c r="J31" i="1" l="1"/>
  <c r="J4" i="1"/>
  <c r="J30" i="1"/>
  <c r="J29" i="1" l="1"/>
  <c r="J28" i="1"/>
  <c r="J27" i="1"/>
  <c r="G38" i="1"/>
  <c r="H38" i="1" s="1"/>
  <c r="G37" i="1"/>
  <c r="H37" i="1" s="1"/>
  <c r="D38" i="1"/>
  <c r="D37" i="1"/>
  <c r="G36" i="1"/>
  <c r="G35" i="1"/>
  <c r="G34" i="1"/>
  <c r="J5" i="1" l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K7" i="1" l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  <c r="B20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<sst xmlns="http://schemas.openxmlformats.org/spreadsheetml/2006/main" count="30" uniqueCount="28">
  <si>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</si>
  <si>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</si>
  <si>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</si>
  <si>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</si>
  <si>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</si>
  <si>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</si>
  <si>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</si>
  <si>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</si>
  <si>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</si>
  <si>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</si>
  <si>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</si>
  <si>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</si>
  <si>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</si>
  <si>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</si>
  <si>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</si>
  <si>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</si>
  <si>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</si>
  <si>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</si>
  <si>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</si>
  <si>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</si>
  <si>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</si>
  <si>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</si>
  <si>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</si>
  <si>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</si>
  <si>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Flat Value</t>
  </si>
  <si>
    <t>Agreement carpet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</si>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</sst>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4" fillId="4" borderId="1" xfId="0" applyNumberFormat="1" applyFont="1" applyFill="1" applyBorder="1"/>
    <xf numFmtId="43" fontId="15" fillId="4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8" xfId="0" applyNumberFormat="1" applyBorder="1"/>
    <xf numFmtId="0" fontId="0" fillId="0" borderId="8" xfId="0" applyBorder="1"/>
    <xf numFmtId="43" fontId="0" fillId="0" borderId="9" xfId="0" applyNumberFormat="1" applyBorder="1"/>
    <xf numFmtId="43" fontId="0" fillId="0" borderId="1" xfId="1" applyFont="1" applyFill="1" applyBorder="1"/>
    <xf numFmtId="0" fontId="4" fillId="0" borderId="0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411759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B6C462-8BA3-408F-A35C-E9171A494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51759" cy="9030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564181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981C9-54E3-41BB-B360-260C19EA7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04181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30791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8FF39-9638-489C-91BE-EA8A407C0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0391" cy="8545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449865</xdr:colOff>
      <xdr:row>47</xdr:row>
      <xdr:rowOff>163197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2AA2D9-4B9F-40B1-B1BC-63D56EE0B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89865" cy="9116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47</xdr:row>
      <xdr:rowOff>67934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2D0C36-EF8B-45D4-9ECE-B4DC1411D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04233" cy="9021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H21" sqref="H21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21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37" t="s">
        <v>24</v>
      </c>
      <c r="C2" s="37"/>
      <c r="D2" s="45"/>
      <c r="E2" s="17"/>
      <c r="F2" t="s">
        <v>13</v>
      </c>
      <c r="I2" s="6"/>
      <c r="L2" s="5"/>
      <c r="O2" s="6"/>
    </row>
    <row r="3" spans="1:15" ht="16.5" x14ac:dyDescent="0.3">
      <c r="A3" s="32" t="s">
        <v>0</v>
      </c>
      <c r="B3" s="38">
        <v>10200</v>
      </c>
      <c r="C3" s="38"/>
      <c r="D3" s="35"/>
      <c r="E3" s="13"/>
      <c r="F3" s="5">
        <v>2010</v>
      </c>
      <c r="G3" s="7">
        <v>2023</v>
      </c>
      <c r="H3" s="8">
        <f>G3-F3</f>
        <v>13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38">
        <v>2500</v>
      </c>
      <c r="C4" s="38"/>
      <c r="D4" s="35"/>
      <c r="E4" s="13"/>
      <c r="F4" s="9" t="s">
        <v>25</v>
      </c>
      <c r="G4" t="s">
        <v>26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38">
        <f>B3-B4</f>
        <v>7700</v>
      </c>
      <c r="C5" s="38"/>
      <c r="D5" s="35"/>
      <c r="E5" s="20"/>
      <c r="F5" s="62">
        <f>25.37*10.764</f>
        <v>273.08267999999998</v>
      </c>
      <c r="G5" s="24">
        <f>F5*1.2</f>
        <v>327.69921599999998</v>
      </c>
      <c r="H5" s="27">
        <f>G5*1.5</f>
        <v>491.54882399999997</v>
      </c>
      <c r="I5" s="41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38">
        <f>B4</f>
        <v>2500</v>
      </c>
      <c r="C6" s="38"/>
      <c r="D6" s="35"/>
      <c r="E6" s="65"/>
      <c r="F6" s="65"/>
      <c r="G6" s="25">
        <v>8000</v>
      </c>
      <c r="H6" s="27">
        <v>6000</v>
      </c>
      <c r="I6" s="18"/>
      <c r="J6" s="19"/>
      <c r="L6" s="5"/>
      <c r="M6" s="7"/>
      <c r="N6" s="8"/>
      <c r="O6" s="6"/>
    </row>
    <row r="7" spans="1:15" ht="16.5" x14ac:dyDescent="0.3">
      <c r="A7" s="32" t="s">
        <v>4</v>
      </c>
      <c r="B7" s="34">
        <v>13</v>
      </c>
      <c r="C7" s="34"/>
      <c r="D7" s="46"/>
      <c r="E7" s="66"/>
      <c r="F7" s="20"/>
      <c r="G7" s="25">
        <f>G6*G5</f>
        <v>2621593.7279999997</v>
      </c>
      <c r="H7" s="25">
        <f>H6*H5</f>
        <v>2949292.9439999997</v>
      </c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2" t="s">
        <v>5</v>
      </c>
      <c r="B8" s="34">
        <f>B9-B7</f>
        <v>47</v>
      </c>
      <c r="C8" s="34"/>
      <c r="D8" s="47"/>
      <c r="E8" s="43"/>
      <c r="F8" s="20"/>
      <c r="G8" s="26"/>
      <c r="H8" s="25"/>
      <c r="I8" s="19"/>
      <c r="J8" s="19"/>
      <c r="L8" s="5"/>
      <c r="M8" s="10"/>
      <c r="N8" s="11"/>
      <c r="O8" s="6"/>
    </row>
    <row r="9" spans="1:15" ht="16.5" x14ac:dyDescent="0.3">
      <c r="A9" s="32" t="s">
        <v>6</v>
      </c>
      <c r="B9" s="34">
        <v>60</v>
      </c>
      <c r="C9" s="34"/>
      <c r="D9" s="46"/>
      <c r="E9" s="42"/>
      <c r="F9" s="44"/>
      <c r="G9" s="40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3" t="s">
        <v>7</v>
      </c>
      <c r="B10" s="34">
        <f>90*B7/B9</f>
        <v>19.5</v>
      </c>
      <c r="C10" s="34"/>
      <c r="D10" s="46"/>
      <c r="E10" s="42"/>
      <c r="F10" s="20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2"/>
      <c r="B11" s="39">
        <f>B10%</f>
        <v>0.19500000000000001</v>
      </c>
      <c r="C11" s="39"/>
      <c r="D11" s="48"/>
      <c r="E11" s="30"/>
      <c r="F11" s="13" t="s">
        <v>27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2" t="s">
        <v>8</v>
      </c>
      <c r="B12" s="38">
        <f>B6*B11</f>
        <v>487.5</v>
      </c>
      <c r="C12" s="38"/>
      <c r="D12" s="49"/>
      <c r="E12" s="1"/>
      <c r="F12" s="13">
        <v>267</v>
      </c>
      <c r="G12" s="25"/>
      <c r="H12" s="26"/>
      <c r="I12" s="23"/>
      <c r="J12" s="19"/>
      <c r="K12" s="16"/>
      <c r="L12" s="16"/>
      <c r="M12" s="14"/>
      <c r="N12" s="8"/>
      <c r="O12" s="6"/>
    </row>
    <row r="13" spans="1:15" ht="16.5" x14ac:dyDescent="0.3">
      <c r="A13" s="32" t="s">
        <v>9</v>
      </c>
      <c r="B13" s="38">
        <f>B6-B12</f>
        <v>2012.5</v>
      </c>
      <c r="C13" s="38"/>
      <c r="D13" s="49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2" t="s">
        <v>2</v>
      </c>
      <c r="B14" s="38">
        <f>B5</f>
        <v>7700</v>
      </c>
      <c r="C14" s="38"/>
      <c r="D14" s="35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2" t="s">
        <v>10</v>
      </c>
      <c r="B15" s="38">
        <f>B14+B13</f>
        <v>9712.5</v>
      </c>
      <c r="C15" s="38"/>
      <c r="D15" s="35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2"/>
      <c r="B16" s="38">
        <v>9713</v>
      </c>
      <c r="C16" s="38"/>
      <c r="D16" s="35"/>
      <c r="E16" s="13"/>
      <c r="F16" s="16"/>
      <c r="G16" s="28"/>
      <c r="H16" s="26"/>
      <c r="I16" s="16"/>
      <c r="J16" s="16"/>
      <c r="K16" s="16"/>
      <c r="L16" s="16"/>
      <c r="M16" s="67"/>
      <c r="N16" s="8"/>
      <c r="O16" s="6"/>
    </row>
    <row r="17" spans="1:15" ht="16.5" x14ac:dyDescent="0.3">
      <c r="A17" s="57" t="s">
        <v>23</v>
      </c>
      <c r="B17" s="56">
        <v>273</v>
      </c>
      <c r="C17" s="56"/>
      <c r="D17" s="57"/>
      <c r="E17" s="13"/>
      <c r="F17" s="26"/>
      <c r="G17" s="29"/>
      <c r="H17" s="25"/>
      <c r="I17" s="41"/>
      <c r="L17" s="5"/>
      <c r="N17" s="11"/>
      <c r="O17" s="6"/>
    </row>
    <row r="18" spans="1:15" ht="16.5" x14ac:dyDescent="0.3">
      <c r="A18" s="57" t="s">
        <v>11</v>
      </c>
      <c r="B18" s="58">
        <f>B17*B16</f>
        <v>2651649</v>
      </c>
      <c r="C18" s="58"/>
      <c r="D18" s="59"/>
      <c r="E18" s="13"/>
      <c r="F18" s="26"/>
      <c r="G18" s="26"/>
      <c r="H18" s="25"/>
      <c r="I18" s="41"/>
      <c r="L18" s="5"/>
      <c r="N18" s="25"/>
      <c r="O18" s="41"/>
    </row>
    <row r="19" spans="1:15" ht="16.5" x14ac:dyDescent="0.3">
      <c r="A19" s="57" t="s">
        <v>12</v>
      </c>
      <c r="B19" s="58">
        <f>328*B4</f>
        <v>820000</v>
      </c>
      <c r="C19" s="58"/>
      <c r="D19" s="59"/>
      <c r="E19" s="13"/>
      <c r="F19" s="13"/>
      <c r="G19" s="13"/>
      <c r="I19" s="6"/>
    </row>
    <row r="20" spans="1:15" ht="16.5" x14ac:dyDescent="0.3">
      <c r="A20" s="56" t="s">
        <v>16</v>
      </c>
      <c r="B20" s="60">
        <f>B18*0.025/12</f>
        <v>5524.2687500000002</v>
      </c>
      <c r="C20" s="58"/>
      <c r="D20" s="58"/>
      <c r="E20" s="13"/>
    </row>
    <row r="21" spans="1:15" x14ac:dyDescent="0.25">
      <c r="B21" s="22"/>
      <c r="C21" s="22"/>
    </row>
    <row r="22" spans="1:15" x14ac:dyDescent="0.25">
      <c r="B22" s="22"/>
      <c r="C22" s="22"/>
    </row>
    <row r="24" spans="1:15" x14ac:dyDescent="0.25">
      <c r="D24" t="s">
        <v>14</v>
      </c>
    </row>
    <row r="25" spans="1:15" x14ac:dyDescent="0.25">
      <c r="B25" s="61" t="s">
        <v>20</v>
      </c>
      <c r="C25" s="61" t="s">
        <v>15</v>
      </c>
      <c r="D25" s="62" t="s">
        <v>21</v>
      </c>
      <c r="E25" s="62"/>
      <c r="F25" s="62" t="s">
        <v>11</v>
      </c>
      <c r="G25" s="62" t="s">
        <v>17</v>
      </c>
      <c r="H25" s="62" t="s">
        <v>18</v>
      </c>
      <c r="I25" s="62" t="s">
        <v>19</v>
      </c>
      <c r="J25" s="62"/>
      <c r="M25">
        <v>15345</v>
      </c>
    </row>
    <row r="26" spans="1:15" ht="17.25" x14ac:dyDescent="0.3">
      <c r="B26" s="61">
        <v>1000</v>
      </c>
      <c r="C26" s="61">
        <v>650</v>
      </c>
      <c r="D26" s="62">
        <f>C26*1.2</f>
        <v>780</v>
      </c>
      <c r="E26" s="62"/>
      <c r="F26" s="62">
        <v>6200000</v>
      </c>
      <c r="G26" s="20">
        <f t="shared" ref="G26:G32" si="0">F26/C26</f>
        <v>9538.461538461539</v>
      </c>
      <c r="H26" s="20">
        <f>F26/D26</f>
        <v>7948.7179487179483</v>
      </c>
      <c r="I26" s="20">
        <f t="shared" ref="I26:I32" si="1">F26/B26</f>
        <v>6200</v>
      </c>
      <c r="J26" s="62">
        <f>B26/C26</f>
        <v>1.5384615384615385</v>
      </c>
      <c r="K26" s="31"/>
      <c r="M26">
        <v>1536</v>
      </c>
    </row>
    <row r="27" spans="1:15" ht="17.25" x14ac:dyDescent="0.3">
      <c r="B27" s="61"/>
      <c r="C27" s="61"/>
      <c r="D27" s="62">
        <v>380</v>
      </c>
      <c r="E27" s="62"/>
      <c r="F27" s="62">
        <v>2900000</v>
      </c>
      <c r="G27" s="20" t="e">
        <f t="shared" si="0"/>
        <v>#DIV/0!</v>
      </c>
      <c r="H27" s="20">
        <f>F27/D27</f>
        <v>7631.5789473684208</v>
      </c>
      <c r="I27" s="20" t="e">
        <f t="shared" si="1"/>
        <v>#DIV/0!</v>
      </c>
      <c r="J27" s="62" t="e">
        <f t="shared" ref="J27:J31" si="2">D27/C27</f>
        <v>#DIV/0!</v>
      </c>
      <c r="K27" s="31"/>
      <c r="M27">
        <f>M26*M25</f>
        <v>23569920</v>
      </c>
    </row>
    <row r="28" spans="1:15" x14ac:dyDescent="0.25">
      <c r="B28" s="61">
        <v>700</v>
      </c>
      <c r="C28" s="61">
        <f>B28/1.6</f>
        <v>437.5</v>
      </c>
      <c r="D28" s="62">
        <f>C28*1.2</f>
        <v>525</v>
      </c>
      <c r="E28" s="62"/>
      <c r="F28" s="20">
        <v>4000000</v>
      </c>
      <c r="G28" s="20">
        <f t="shared" si="0"/>
        <v>9142.8571428571431</v>
      </c>
      <c r="H28" s="20">
        <f t="shared" ref="H28:H32" si="3">F28/D28</f>
        <v>7619.0476190476193</v>
      </c>
      <c r="I28" s="20">
        <f t="shared" si="1"/>
        <v>5714.2857142857147</v>
      </c>
      <c r="J28" s="62">
        <f t="shared" si="2"/>
        <v>1.2</v>
      </c>
    </row>
    <row r="29" spans="1:15" x14ac:dyDescent="0.25">
      <c r="B29" s="61">
        <v>430</v>
      </c>
      <c r="C29" s="61">
        <f>B29/1.6</f>
        <v>268.75</v>
      </c>
      <c r="D29" s="62"/>
      <c r="E29" s="62"/>
      <c r="F29" s="20">
        <v>2400000</v>
      </c>
      <c r="G29" s="20">
        <f t="shared" si="0"/>
        <v>8930.2325581395344</v>
      </c>
      <c r="H29" s="20" t="e">
        <f t="shared" si="3"/>
        <v>#DIV/0!</v>
      </c>
      <c r="I29" s="20">
        <f t="shared" si="1"/>
        <v>5581.395348837209</v>
      </c>
      <c r="J29" s="62">
        <f t="shared" si="2"/>
        <v>0</v>
      </c>
    </row>
    <row r="30" spans="1:15" x14ac:dyDescent="0.25">
      <c r="C30" s="61"/>
      <c r="D30" s="62"/>
      <c r="F30" s="63">
        <v>2600000</v>
      </c>
      <c r="G30" s="63" t="e">
        <f t="shared" si="0"/>
        <v>#DIV/0!</v>
      </c>
      <c r="H30" s="20" t="e">
        <f t="shared" si="3"/>
        <v>#DIV/0!</v>
      </c>
      <c r="I30" s="63" t="e">
        <f t="shared" si="1"/>
        <v>#DIV/0!</v>
      </c>
      <c r="J30" s="64" t="e">
        <f t="shared" si="2"/>
        <v>#DIV/0!</v>
      </c>
    </row>
    <row r="31" spans="1:15" x14ac:dyDescent="0.25">
      <c r="B31" s="17">
        <v>530</v>
      </c>
      <c r="C31" s="17">
        <f>B31/1.6</f>
        <v>331.25</v>
      </c>
      <c r="D31" s="62"/>
      <c r="F31" s="63">
        <v>3000000</v>
      </c>
      <c r="G31" s="63">
        <f t="shared" si="0"/>
        <v>9056.6037735849059</v>
      </c>
      <c r="H31" s="63" t="e">
        <f t="shared" si="3"/>
        <v>#DIV/0!</v>
      </c>
      <c r="I31" s="63">
        <f t="shared" si="1"/>
        <v>5660.3773584905657</v>
      </c>
      <c r="J31" s="64">
        <f t="shared" si="2"/>
        <v>0</v>
      </c>
    </row>
    <row r="32" spans="1:15" x14ac:dyDescent="0.25">
      <c r="B32" s="17">
        <v>495</v>
      </c>
      <c r="C32" s="17">
        <f>B32/1.45</f>
        <v>341.37931034482762</v>
      </c>
      <c r="F32" s="64">
        <v>3500000</v>
      </c>
      <c r="G32" s="63">
        <f t="shared" si="0"/>
        <v>10252.525252525251</v>
      </c>
      <c r="H32" s="63" t="e">
        <f t="shared" si="3"/>
        <v>#DIV/0!</v>
      </c>
      <c r="I32" s="63">
        <f t="shared" si="1"/>
        <v>7070.7070707070707</v>
      </c>
    </row>
    <row r="33" spans="1:9" x14ac:dyDescent="0.25">
      <c r="B33" s="17" t="s">
        <v>22</v>
      </c>
    </row>
    <row r="34" spans="1:9" x14ac:dyDescent="0.25">
      <c r="A34">
        <f>B34/1.6</f>
        <v>356.55749999999995</v>
      </c>
      <c r="B34" s="53">
        <f>53*10.764</f>
        <v>570.49199999999996</v>
      </c>
      <c r="C34" s="53">
        <v>3056000</v>
      </c>
      <c r="D34" s="54">
        <f>C34/B34</f>
        <v>5356.7797620299671</v>
      </c>
      <c r="E34" s="54">
        <v>214200</v>
      </c>
      <c r="F34" s="54">
        <v>30000</v>
      </c>
      <c r="G34" s="55">
        <f>F34+E34+C34</f>
        <v>3300200</v>
      </c>
      <c r="H34">
        <f>G34/B34</f>
        <v>5784.8313385639067</v>
      </c>
      <c r="I34" s="13">
        <f>G34/A34</f>
        <v>9255.7301417022518</v>
      </c>
    </row>
    <row r="35" spans="1:9" x14ac:dyDescent="0.25">
      <c r="B35" s="53"/>
      <c r="D35" t="e">
        <f>C35/B35</f>
        <v>#DIV/0!</v>
      </c>
      <c r="E35">
        <v>720000</v>
      </c>
      <c r="F35" s="54">
        <v>30000</v>
      </c>
      <c r="G35" s="13">
        <f>F35+E35+C35</f>
        <v>750000</v>
      </c>
      <c r="H35" t="e">
        <f>G35/B35</f>
        <v>#DIV/0!</v>
      </c>
      <c r="I35" s="13"/>
    </row>
    <row r="36" spans="1:9" x14ac:dyDescent="0.25">
      <c r="D36" t="e">
        <f>C36/B36</f>
        <v>#DIV/0!</v>
      </c>
      <c r="E36">
        <v>245000</v>
      </c>
      <c r="F36">
        <v>30000</v>
      </c>
      <c r="G36" s="13">
        <f>F36+E36+C36</f>
        <v>275000</v>
      </c>
      <c r="H36" t="e">
        <f>G36/B36</f>
        <v>#DIV/0!</v>
      </c>
    </row>
    <row r="37" spans="1:9" ht="15.75" x14ac:dyDescent="0.25">
      <c r="A37" s="15"/>
      <c r="D37" t="e">
        <f>C37/B37</f>
        <v>#DIV/0!</v>
      </c>
      <c r="E37">
        <v>392000</v>
      </c>
      <c r="F37">
        <v>30000</v>
      </c>
      <c r="G37" s="13">
        <f>F37+E37+C37</f>
        <v>422000</v>
      </c>
      <c r="H37" t="e">
        <f>G37/B37</f>
        <v>#DIV/0!</v>
      </c>
    </row>
    <row r="38" spans="1:9" ht="15.75" x14ac:dyDescent="0.25">
      <c r="A38" s="15"/>
      <c r="B38" s="50"/>
      <c r="C38" s="50"/>
      <c r="D38" s="51" t="e">
        <f>C38/B38</f>
        <v>#DIV/0!</v>
      </c>
      <c r="E38" s="51">
        <v>210000</v>
      </c>
      <c r="F38" s="51">
        <v>30000</v>
      </c>
      <c r="G38" s="52">
        <f>F38+E38+C38</f>
        <v>240000</v>
      </c>
      <c r="H38" s="51" t="e">
        <f>G38/B38</f>
        <v>#DIV/0!</v>
      </c>
    </row>
    <row r="39" spans="1:9" ht="15.75" x14ac:dyDescent="0.25">
      <c r="A39" s="15"/>
    </row>
    <row r="40" spans="1:9" ht="15.75" x14ac:dyDescent="0.25">
      <c r="A40" s="15"/>
    </row>
    <row r="41" spans="1:9" ht="15.75" x14ac:dyDescent="0.25">
      <c r="A41" s="15"/>
    </row>
    <row r="42" spans="1:9" ht="15.75" x14ac:dyDescent="0.25">
      <c r="A42" s="15"/>
    </row>
    <row r="43" spans="1:9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2023-12-06T11:01:38Z</dcterms:modified>
</cp:coreProperties>
</file>