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C3A20BCB-FD16-42CC-841B-A7E66137C2A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2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C8" i="4" l="1"/>
  <c r="F4" i="4"/>
  <c r="F3" i="4"/>
  <c r="G3" i="4" l="1"/>
  <c r="C12" i="4" l="1"/>
  <c r="C19" i="4" l="1"/>
  <c r="C21" i="4" l="1"/>
  <c r="U34" i="4" l="1"/>
  <c r="C14" i="4" l="1"/>
  <c r="C6" i="4"/>
  <c r="D6" i="4" s="1"/>
  <c r="C15" i="4" l="1"/>
  <c r="C17" i="4" l="1"/>
  <c r="C23" i="4" s="1"/>
  <c r="E23" i="4" l="1"/>
  <c r="E25" i="4" s="1"/>
  <c r="E26" i="4" s="1"/>
  <c r="F23" i="4"/>
  <c r="F24" i="4" s="1"/>
  <c r="C26" i="4" s="1"/>
  <c r="E28" i="4" l="1"/>
  <c r="C25" i="4" s="1"/>
  <c r="C28" i="4" l="1"/>
  <c r="C30" i="4" s="1"/>
  <c r="C31" i="4" s="1"/>
  <c r="C32" i="4" s="1"/>
  <c r="C33" i="4" l="1"/>
  <c r="C35" i="4" s="1"/>
</calcChain>
</file>

<file path=xl/sharedStrings.xml><?xml version="1.0" encoding="utf-8"?>
<sst xmlns="http://schemas.openxmlformats.org/spreadsheetml/2006/main" count="40" uniqueCount="40">
  <si>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</si>
  <si>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</si>
  <si>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</si>
  <si>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</si>
  <si>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</si>
  <si>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</si>
  <si>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</si>
  <si>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</si>
  <si>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</si>
  <si>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</si>
  <si>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</si>
  <si>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</si>
  <si>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</si>
  <si>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</si>
  <si>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</si>
  <si>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</si>
  <si>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</si>
  <si>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</si>
  <si>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</si>
  <si>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</si>
  <si>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</si>
  <si>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</si>
  <si>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</si>
  <si>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</si>
  <si>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</si>
  <si>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</si>
  <si>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</si>
  <si>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</si>
  <si>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</si>
  <si>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</si>
  <si>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</si>
  <si>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</si>
  <si>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</si>
  <si>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bua</t>
  </si>
  <si>
    <t xml:space="preserve">{(100-10) x32}/60.00 </t>
  </si>
  <si>
    <t>103/493 - TPS 3</t>
  </si>
  <si>
    <t>ca - main. Bill</t>
  </si>
  <si>
    <t>7.50 to 10 lakhs</t>
  </si>
  <si>
    <t>stamp duty - 6%</t>
  </si>
  <si>
    <t>possession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</si>
</sst>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81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 applyBorder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0" fontId="0" fillId="3" borderId="7" xfId="0" applyFont="1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 applyBorder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 applyBorder="1"/>
    <xf numFmtId="0" fontId="6" fillId="0" borderId="3" xfId="0" applyFont="1" applyBorder="1"/>
    <xf numFmtId="0" fontId="6" fillId="5" borderId="7" xfId="0" applyFont="1" applyFill="1" applyBorder="1"/>
    <xf numFmtId="0" fontId="6" fillId="5" borderId="0" xfId="0" applyFont="1" applyFill="1" applyBorder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 applyBorder="1"/>
    <xf numFmtId="43" fontId="1" fillId="5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2" borderId="10" xfId="0" applyFill="1" applyBorder="1" applyAlignment="1">
      <alignment horizontal="right" vertical="center"/>
    </xf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0" fontId="1" fillId="2" borderId="0" xfId="0" applyFont="1" applyFill="1"/>
    <xf numFmtId="0" fontId="2" fillId="9" borderId="7" xfId="0" applyFont="1" applyFill="1" applyBorder="1"/>
    <xf numFmtId="0" fontId="2" fillId="9" borderId="0" xfId="0" applyFont="1" applyFill="1" applyBorder="1"/>
    <xf numFmtId="43" fontId="2" fillId="9" borderId="3" xfId="0" applyNumberFormat="1" applyFont="1" applyFill="1" applyBorder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6</xdr:col>
      <xdr:colOff>1076741</xdr:colOff>
      <xdr:row>9</xdr:row>
      <xdr:rowOff>132523</xdr:rowOff>
    </xdr:from>
    <xdr:to>
      <xdr:col>17</xdr:col>
      <xdr:colOff>132523</xdr:colOff>
      <xdr:row>52</xdr:row>
      <xdr:rowOff>157371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08AEFE-0A96-4D0B-9AA5-BDA85EAFE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77" t="10468" r="28297" b="9329"/>
        <a:stretch/>
      </xdr:blipFill>
      <xdr:spPr>
        <a:xfrm>
          <a:off x="8539371" y="2236306"/>
          <a:ext cx="8141804" cy="82494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42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52A409-A857-4CB8-9855-918FCF4ED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5132FB-82D3-4E80-9ED6-CFBE5DB55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476250</xdr:colOff>
      <xdr:row>3</xdr:row>
      <xdr:rowOff>182333</xdr:rowOff>
    </xdr:from>
    <xdr:to>
      <xdr:col>22</xdr:col>
      <xdr:colOff>19050</xdr:colOff>
      <xdr:row>42</xdr:row>
      <xdr:rowOff>151114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DA499F-BC76-4894-9CB9-9CB8508EEE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148" t="10835" r="19573" b="-1"/>
        <a:stretch/>
      </xdr:blipFill>
      <xdr:spPr>
        <a:xfrm>
          <a:off x="5353050" y="753833"/>
          <a:ext cx="8743950" cy="7398281"/>
        </a:xfrm>
        <a:prstGeom prst="rect">
          <a:avLst/>
        </a:prstGeom>
      </xdr:spPr>
    </xdr:pic>
    <xdr:clientData/>
  </xdr:twoCellAnchor>
  <xdr:twoCellAnchor editAs="oneCell">
    <xdr:from>
      <xdr:col>21</xdr:col>
      <xdr:colOff>436453</xdr:colOff>
      <xdr:row>15</xdr:row>
      <xdr:rowOff>47625</xdr:rowOff>
    </xdr:from>
    <xdr:to>
      <xdr:col>34</xdr:col>
      <xdr:colOff>592709</xdr:colOff>
      <xdr:row>25</xdr:row>
      <xdr:rowOff>152937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C2895B-C10F-450A-9172-2C3AD9D98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4803" y="2905125"/>
          <a:ext cx="8081056" cy="20103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5"/>
  <sheetViews>
    <sheetView tabSelected="1" zoomScaleNormal="100" workbookViewId="0">
      <selection activeCell="G30" sqref="G30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68"/>
      <c r="B1" s="69"/>
      <c r="C1" s="70"/>
    </row>
    <row r="2" spans="1:12" ht="15" customHeight="1" x14ac:dyDescent="0.25">
      <c r="A2" s="71" t="s">
        <v>11</v>
      </c>
      <c r="B2" s="72"/>
      <c r="C2" s="14">
        <v>2001</v>
      </c>
      <c r="E2" t="s">
        <v>36</v>
      </c>
      <c r="F2">
        <v>405</v>
      </c>
    </row>
    <row r="3" spans="1:12" x14ac:dyDescent="0.25">
      <c r="A3" s="15"/>
      <c r="B3" s="16"/>
      <c r="C3" s="17"/>
      <c r="E3" t="s">
        <v>33</v>
      </c>
      <c r="F3">
        <f>F2*1.2</f>
        <v>486</v>
      </c>
      <c r="G3">
        <f>F3/F2</f>
        <v>1.2</v>
      </c>
      <c r="L3" s="3"/>
    </row>
    <row r="4" spans="1:12" x14ac:dyDescent="0.25">
      <c r="A4" s="15" t="s">
        <v>12</v>
      </c>
      <c r="B4" s="16"/>
      <c r="C4" s="17">
        <v>2001</v>
      </c>
      <c r="F4">
        <f>ROUND(F3/10.764,2)</f>
        <v>45.15</v>
      </c>
      <c r="G4" s="76" t="s">
        <v>16</v>
      </c>
      <c r="H4" s="77"/>
      <c r="K4" s="75"/>
      <c r="L4" s="75"/>
    </row>
    <row r="5" spans="1:12" x14ac:dyDescent="0.25">
      <c r="A5" s="15" t="s">
        <v>0</v>
      </c>
      <c r="B5" s="16"/>
      <c r="C5" s="17">
        <v>1978</v>
      </c>
      <c r="D5" t="s">
        <v>39</v>
      </c>
      <c r="G5" s="54" t="s">
        <v>28</v>
      </c>
      <c r="H5" s="55">
        <v>54</v>
      </c>
      <c r="J5" s="10"/>
    </row>
    <row r="6" spans="1:12" x14ac:dyDescent="0.25">
      <c r="A6" s="15" t="s">
        <v>1</v>
      </c>
      <c r="B6" s="18"/>
      <c r="C6" s="17">
        <f>C4-C5</f>
        <v>23</v>
      </c>
      <c r="D6">
        <f>60-C6</f>
        <v>37</v>
      </c>
      <c r="G6" s="54" t="s">
        <v>29</v>
      </c>
      <c r="H6" s="57">
        <v>2</v>
      </c>
    </row>
    <row r="7" spans="1:12" x14ac:dyDescent="0.25">
      <c r="A7" s="73" t="s">
        <v>17</v>
      </c>
      <c r="B7" s="18" t="s">
        <v>13</v>
      </c>
      <c r="C7" s="19" t="s">
        <v>14</v>
      </c>
      <c r="G7" s="54" t="s">
        <v>30</v>
      </c>
      <c r="H7" s="56">
        <v>22200</v>
      </c>
      <c r="I7" s="2"/>
    </row>
    <row r="8" spans="1:12" ht="15.75" customHeight="1" x14ac:dyDescent="0.25">
      <c r="A8" s="73"/>
      <c r="B8" s="18">
        <v>0</v>
      </c>
      <c r="C8" s="20">
        <f>F4</f>
        <v>45.15</v>
      </c>
      <c r="F8" s="1"/>
      <c r="G8" s="52"/>
      <c r="H8" s="53"/>
      <c r="I8" s="2"/>
    </row>
    <row r="9" spans="1:12" ht="33.75" customHeight="1" x14ac:dyDescent="0.25">
      <c r="A9" s="21"/>
      <c r="B9" s="18"/>
      <c r="C9" s="19"/>
      <c r="G9" s="9" t="s">
        <v>21</v>
      </c>
      <c r="H9" s="2"/>
      <c r="K9" s="1"/>
    </row>
    <row r="10" spans="1:12" x14ac:dyDescent="0.25">
      <c r="A10" s="22" t="s">
        <v>20</v>
      </c>
      <c r="B10" s="23"/>
      <c r="C10" s="24">
        <v>5500</v>
      </c>
      <c r="D10" t="s">
        <v>25</v>
      </c>
      <c r="I10" s="2"/>
    </row>
    <row r="11" spans="1:12" x14ac:dyDescent="0.25">
      <c r="A11" s="22"/>
      <c r="B11" s="23"/>
      <c r="C11" s="25"/>
      <c r="D11" t="s">
        <v>26</v>
      </c>
    </row>
    <row r="12" spans="1:12" x14ac:dyDescent="0.25">
      <c r="A12" s="26" t="s">
        <v>18</v>
      </c>
      <c r="B12" s="23"/>
      <c r="C12" s="24">
        <f>ROUND(C8*C10,0)</f>
        <v>248325</v>
      </c>
      <c r="D12" s="2" t="s">
        <v>27</v>
      </c>
      <c r="I12" s="4"/>
      <c r="J12" s="4"/>
      <c r="K12" s="4"/>
    </row>
    <row r="13" spans="1:12" x14ac:dyDescent="0.25">
      <c r="A13" s="26"/>
      <c r="B13" s="23"/>
      <c r="C13" s="24"/>
      <c r="D13" t="s">
        <v>32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25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7" t="s">
        <v>34</v>
      </c>
      <c r="B15" s="23"/>
      <c r="C15" s="28">
        <f>C14*C6/60</f>
        <v>34.5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29">
        <v>0.34499999999999997</v>
      </c>
      <c r="G16" s="6"/>
      <c r="H16" s="5"/>
      <c r="I16" s="74"/>
      <c r="J16" s="74"/>
      <c r="K16" s="74"/>
    </row>
    <row r="17" spans="1:11" x14ac:dyDescent="0.25">
      <c r="A17" s="15" t="s">
        <v>3</v>
      </c>
      <c r="B17" s="16"/>
      <c r="C17" s="30">
        <f>ROUND(C12*C16,0)</f>
        <v>85672</v>
      </c>
      <c r="D17" s="2"/>
      <c r="E17" s="2"/>
    </row>
    <row r="18" spans="1:11" x14ac:dyDescent="0.25">
      <c r="A18" s="31" t="s">
        <v>15</v>
      </c>
      <c r="B18" s="32"/>
      <c r="C18" s="33"/>
      <c r="E18" s="1"/>
    </row>
    <row r="19" spans="1:11" x14ac:dyDescent="0.25">
      <c r="A19" s="34" t="s">
        <v>19</v>
      </c>
      <c r="B19" s="35"/>
      <c r="C19" s="36">
        <f>H7</f>
        <v>22200</v>
      </c>
    </row>
    <row r="20" spans="1:11" x14ac:dyDescent="0.25">
      <c r="A20" s="37"/>
      <c r="B20" s="38"/>
      <c r="C20" s="39"/>
    </row>
    <row r="21" spans="1:11" x14ac:dyDescent="0.25">
      <c r="A21" s="40" t="s">
        <v>22</v>
      </c>
      <c r="B21" s="41"/>
      <c r="C21" s="42">
        <f>ROUND(C19*C8,0)</f>
        <v>1002330</v>
      </c>
    </row>
    <row r="22" spans="1:11" x14ac:dyDescent="0.25">
      <c r="A22" s="43"/>
      <c r="B22" s="44"/>
      <c r="C22" s="45"/>
      <c r="E22" t="s">
        <v>23</v>
      </c>
      <c r="F22" t="s">
        <v>24</v>
      </c>
    </row>
    <row r="23" spans="1:11" s="65" customFormat="1" x14ac:dyDescent="0.25">
      <c r="A23" s="62" t="s">
        <v>4</v>
      </c>
      <c r="B23" s="63"/>
      <c r="C23" s="64">
        <f>C21-C17</f>
        <v>916658</v>
      </c>
      <c r="E23" s="66">
        <f>C23</f>
        <v>916658</v>
      </c>
      <c r="F23" s="66">
        <f>C23</f>
        <v>916658</v>
      </c>
      <c r="G23" s="67"/>
    </row>
    <row r="24" spans="1:11" x14ac:dyDescent="0.25">
      <c r="A24" s="43"/>
      <c r="B24" s="44"/>
      <c r="C24" s="46"/>
      <c r="D24" t="s">
        <v>37</v>
      </c>
      <c r="E24" s="2">
        <v>900000</v>
      </c>
      <c r="F24" s="12">
        <f>ROUND(F23*1%,0)</f>
        <v>9167</v>
      </c>
      <c r="G24" s="2"/>
    </row>
    <row r="25" spans="1:11" x14ac:dyDescent="0.25">
      <c r="A25" s="26" t="s">
        <v>5</v>
      </c>
      <c r="B25" s="23"/>
      <c r="C25" s="47">
        <f>E28</f>
        <v>33749</v>
      </c>
      <c r="E25" s="2">
        <f>ROUND(E23-E24,500)</f>
        <v>16658</v>
      </c>
      <c r="F25">
        <v>20000</v>
      </c>
      <c r="G25" t="s">
        <v>31</v>
      </c>
    </row>
    <row r="26" spans="1:11" x14ac:dyDescent="0.25">
      <c r="A26" s="26" t="s">
        <v>6</v>
      </c>
      <c r="B26" s="23"/>
      <c r="C26" s="47">
        <f>F24</f>
        <v>9167</v>
      </c>
      <c r="D26" t="s">
        <v>38</v>
      </c>
      <c r="E26" s="2">
        <f>ROUND(E25*6%,0)</f>
        <v>999</v>
      </c>
      <c r="G26" s="1"/>
      <c r="K26" s="1"/>
    </row>
    <row r="27" spans="1:11" ht="15.75" thickBot="1" x14ac:dyDescent="0.3">
      <c r="A27" s="26"/>
      <c r="B27" s="23"/>
      <c r="C27" s="25"/>
      <c r="E27" s="1">
        <v>32750</v>
      </c>
      <c r="J27" s="8"/>
      <c r="K27" s="8"/>
    </row>
    <row r="28" spans="1:11" ht="15.75" thickBot="1" x14ac:dyDescent="0.3">
      <c r="A28" s="48" t="s">
        <v>7</v>
      </c>
      <c r="B28" s="49"/>
      <c r="C28" s="13">
        <f>ROUND(C26+C25+C23,0)</f>
        <v>959574</v>
      </c>
      <c r="E28" s="11">
        <f>ROUND(E26+E27,0)</f>
        <v>33749</v>
      </c>
      <c r="J28" s="8"/>
    </row>
    <row r="29" spans="1:11" x14ac:dyDescent="0.25">
      <c r="A29" s="26" t="s">
        <v>8</v>
      </c>
      <c r="B29" s="23"/>
      <c r="C29" s="24">
        <v>0</v>
      </c>
      <c r="E29" s="2"/>
      <c r="J29" s="8"/>
    </row>
    <row r="30" spans="1:11" x14ac:dyDescent="0.25">
      <c r="A30" s="26" t="s">
        <v>9</v>
      </c>
      <c r="B30" s="23"/>
      <c r="C30" s="24">
        <f>C28</f>
        <v>959574</v>
      </c>
      <c r="J30" s="1"/>
    </row>
    <row r="31" spans="1:11" x14ac:dyDescent="0.25">
      <c r="A31" s="26"/>
      <c r="B31" s="23"/>
      <c r="C31" s="24">
        <f>ROUND(C30,0)</f>
        <v>959574</v>
      </c>
      <c r="J31" s="8"/>
    </row>
    <row r="32" spans="1:11" ht="15.75" thickBot="1" x14ac:dyDescent="0.3">
      <c r="A32" s="26" t="s">
        <v>10</v>
      </c>
      <c r="B32" s="23"/>
      <c r="C32" s="24">
        <f>C31*348/100</f>
        <v>3339317.52</v>
      </c>
      <c r="D32">
        <v>348</v>
      </c>
      <c r="E32" s="2"/>
      <c r="J32" s="2"/>
    </row>
    <row r="33" spans="1:21" ht="15.75" thickBot="1" x14ac:dyDescent="0.3">
      <c r="A33" s="50"/>
      <c r="B33" s="51"/>
      <c r="C33" s="13">
        <f>ROUND(C32,0)</f>
        <v>3339318</v>
      </c>
    </row>
    <row r="34" spans="1:21" x14ac:dyDescent="0.25">
      <c r="U34">
        <f>32.91+37.7</f>
        <v>70.61</v>
      </c>
    </row>
    <row r="35" spans="1:21" x14ac:dyDescent="0.25">
      <c r="C35">
        <f>C33/C28</f>
        <v>3.4800005002219736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7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workbookViewId="0">
      <selection activeCell="A2" sqref="A2"/>
    </sheetView>
  </sheetViews>
  <sheetFormatPr defaultRowHeight="15" x14ac:dyDescent="0.25"/>
  <sheetData>
    <row r="27" spans="16:19" x14ac:dyDescent="0.25">
      <c r="P27" s="61"/>
      <c r="Q27" s="61"/>
      <c r="R27" s="61"/>
      <c r="S27" s="61"/>
    </row>
    <row r="28" spans="16:19" x14ac:dyDescent="0.25">
      <c r="P28" s="61"/>
      <c r="Q28" s="61" t="s">
        <v>35</v>
      </c>
      <c r="R28" s="61"/>
      <c r="S28" s="61"/>
    </row>
    <row r="29" spans="16:19" x14ac:dyDescent="0.25">
      <c r="P29" s="61"/>
      <c r="Q29" s="61"/>
      <c r="R29" s="61"/>
      <c r="S29" s="61"/>
    </row>
    <row r="30" spans="16:19" x14ac:dyDescent="0.25">
      <c r="P30" s="61"/>
      <c r="Q30" s="61"/>
      <c r="R30" s="61"/>
      <c r="S30" s="61"/>
    </row>
    <row r="31" spans="16:19" x14ac:dyDescent="0.25">
      <c r="P31" s="61"/>
      <c r="Q31" s="61"/>
      <c r="R31" s="61"/>
      <c r="S31" s="6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H8" workbookViewId="0">
      <selection activeCell="A58" sqref="A58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58"/>
      <c r="L51" s="58"/>
      <c r="M51" s="58"/>
      <c r="N51" s="59"/>
    </row>
    <row r="52" spans="11:14" x14ac:dyDescent="0.25">
      <c r="K52" s="58"/>
      <c r="L52" s="58"/>
      <c r="M52" s="58"/>
      <c r="N52" s="59"/>
    </row>
    <row r="53" spans="11:14" x14ac:dyDescent="0.25">
      <c r="K53" s="58"/>
      <c r="L53" s="58"/>
      <c r="M53" s="58"/>
      <c r="N53" s="59"/>
    </row>
    <row r="54" spans="11:14" x14ac:dyDescent="0.25">
      <c r="K54" s="58"/>
      <c r="L54" s="58"/>
      <c r="M54" s="58"/>
      <c r="N54" s="59"/>
    </row>
    <row r="55" spans="11:14" x14ac:dyDescent="0.25">
      <c r="K55" s="58"/>
      <c r="L55" s="58"/>
      <c r="M55" s="58"/>
      <c r="N55" s="59"/>
    </row>
    <row r="56" spans="11:14" x14ac:dyDescent="0.25">
      <c r="K56" s="58"/>
      <c r="L56" s="58"/>
      <c r="M56" s="58"/>
      <c r="N56" s="59"/>
    </row>
    <row r="57" spans="11:14" x14ac:dyDescent="0.25">
      <c r="K57" s="58"/>
      <c r="L57" s="58"/>
      <c r="M57" s="58"/>
      <c r="N57" s="59"/>
    </row>
    <row r="58" spans="11:14" x14ac:dyDescent="0.25">
      <c r="K58" s="58"/>
      <c r="L58" s="58"/>
      <c r="M58" s="58"/>
      <c r="N58" s="59"/>
    </row>
    <row r="59" spans="11:14" x14ac:dyDescent="0.25">
      <c r="K59" s="78"/>
      <c r="L59" s="79"/>
      <c r="M59" s="80"/>
      <c r="N59" s="60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2023-12-07T06:44:49Z</dcterms:modified>
</cp:coreProperties>
</file>