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Chinchpokli (East)\Ashok Sanjay Bhapkar\"/>
    </mc:Choice>
  </mc:AlternateContent>
  <xr:revisionPtr revIDLastSave="0" documentId="13_ncr:1_{72E4D1AC-1AAB-4B74-ACCD-99CE4EA141A1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5" l="1"/>
  <c r="G27" i="4" l="1"/>
  <c r="G31" i="4"/>
  <c r="G33" i="4" s="1"/>
  <c r="H29" i="4"/>
  <c r="C5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<sst xmlns="http://schemas.openxmlformats.org/spreadsheetml/2006/main" count="131" uniqueCount="89">
  <si>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</si>
  <si>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</si>
  <si>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</si>
  <si>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</si>
  <si>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</si>
  <si>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</si>
  <si>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</si>
  <si>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</si>
  <si>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</si>
  <si>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</si>
  <si>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</si>
  <si>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</si>
  <si>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</si>
  <si>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</si>
  <si>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</si>
  <si>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</si>
  <si>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</si>
  <si>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</si>
  <si>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</si>
  <si>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</si>
  <si>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</si>
  <si>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</si>
  <si>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</si>
  <si>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</si>
  <si>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</si>
  <si>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</si>
  <si>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</si>
  <si>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</si>
  <si>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</si>
  <si>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</si>
  <si>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</si>
  <si>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</si>
  <si>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</si>
  <si>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</si>
  <si>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</si>
  <si>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</si>
  <si>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</si>
  <si>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</si>
  <si>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</si>
  <si>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</si>
  <si>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</si>
  <si>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</si>
  <si>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</si>
  <si>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</si>
  <si>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</si>
  <si>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</si>
  <si>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</si>
  <si>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</si>
  <si>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</si>
  <si>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</si>
  <si>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</si>
  <si>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</si>
  <si>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</si>
  <si>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</si>
  <si>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</si>
  <si>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</si>
  <si>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</si>
  <si>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</si>
  <si>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</si>
  <si>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</si>
  <si>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</si>
  <si>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</si>
  <si>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</si>
  <si>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</si>
  <si>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</si>
  <si>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</si>
  <si>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</si>
  <si>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</si>
  <si>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</si>
  <si>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</si>
  <si>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</si>
  <si>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</si>
  <si>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</si>
  <si>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</si>
  <si>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</si>
  <si>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</si>
  <si>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</si>
  <si>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</si>
  <si>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</si>
  <si>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</si>
  <si>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</si>
  <si>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</si>
  <si>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</si>
  <si>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15.12.2015</t>
  </si>
  <si>
    <t>ACA</t>
  </si>
  <si>
    <t>55 to 57 lakh</t>
  </si>
  <si>
    <t>BALC</t>
  </si>
  <si>
    <t>TMCA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</si>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</sst>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0</xdr:row>
      <xdr:rowOff>0</xdr:rowOff>
    </xdr:from>
    <xdr:to>
      <xdr:col>26</xdr:col>
      <xdr:colOff>249123</xdr:colOff>
      <xdr:row>29</xdr:row>
      <xdr:rowOff>48482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FA203E-4F5A-46A7-ABD2-8F5FC8A0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5" y="0"/>
          <a:ext cx="10555173" cy="61444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142875</xdr:rowOff>
    </xdr:from>
    <xdr:to>
      <xdr:col>15</xdr:col>
      <xdr:colOff>478017</xdr:colOff>
      <xdr:row>57</xdr:row>
      <xdr:rowOff>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4DF953-81CF-A924-999E-CAA5E6D11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14875"/>
          <a:ext cx="12660492" cy="6716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192484</xdr:colOff>
      <xdr:row>48</xdr:row>
      <xdr:rowOff>172713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BEFF4-B0E1-4216-FD1B-E4109325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13284" cy="905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459476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93B037-0185-FD5A-23AB-C8961C5E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09076" cy="8964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497581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9F3E8-57A3-42E1-8F77-E132C38DE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7181" cy="8992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430642</xdr:colOff>
      <xdr:row>48</xdr:row>
      <xdr:rowOff>144098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2E6E91-B401-8E4D-FFD0-C08F4D8C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451442" cy="876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459221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B0B414-5CDF-D5C1-BE60-A2CB1E680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80021" cy="87832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316071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8BDC5-FCA6-A73A-45E1-9F75F8FF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08071" cy="8821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325597</xdr:colOff>
      <xdr:row>47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5766C-85F8-2A6B-1A39-100C6995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17597" cy="8992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tabSelected="1" workbookViewId="0">
      <selection activeCell="F10" sqref="F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v>82500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C3*5%</f>
        <v>4125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86625</v>
      </c>
      <c r="D5" s="63" t="s">
        <v>62</v>
      </c>
      <c r="E5" s="64">
        <f>C5/10.764</f>
        <v>8047.6588628762547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23270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63355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60187.25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83457.25</v>
      </c>
      <c r="D9" s="63" t="s">
        <v>62</v>
      </c>
      <c r="E9" s="64">
        <f>C9/10.764</f>
        <v>7753.3677071720558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2018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5</v>
      </c>
      <c r="D13" s="70">
        <f>D12-C13</f>
        <v>95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16000</v>
      </c>
      <c r="D3" s="24" t="s">
        <v>75</v>
      </c>
      <c r="E3" s="6" t="s">
        <v>84</v>
      </c>
      <c r="F3" s="19"/>
    </row>
    <row r="4" spans="1:6" ht="30" x14ac:dyDescent="0.25">
      <c r="A4" s="23" t="s">
        <v>14</v>
      </c>
      <c r="B4" s="20"/>
      <c r="C4" s="21">
        <v>2500</v>
      </c>
      <c r="D4" s="24"/>
      <c r="F4" s="19"/>
    </row>
    <row r="5" spans="1:6" x14ac:dyDescent="0.25">
      <c r="A5" s="16" t="s">
        <v>15</v>
      </c>
      <c r="B5" s="20"/>
      <c r="C5" s="21">
        <f>C3-C4</f>
        <v>13500</v>
      </c>
      <c r="D5" s="24"/>
      <c r="F5" s="19"/>
    </row>
    <row r="6" spans="1:6" x14ac:dyDescent="0.25">
      <c r="A6" s="16" t="s">
        <v>16</v>
      </c>
      <c r="B6" s="20"/>
      <c r="C6" s="21">
        <f>C4</f>
        <v>2500</v>
      </c>
      <c r="D6" s="24"/>
      <c r="F6" s="19"/>
    </row>
    <row r="7" spans="1:6" x14ac:dyDescent="0.25">
      <c r="A7" s="16" t="s">
        <v>17</v>
      </c>
      <c r="B7" s="25"/>
      <c r="C7" s="26">
        <f>D7-D8</f>
        <v>5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55</v>
      </c>
      <c r="D8" s="26">
        <v>2018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7.5</v>
      </c>
      <c r="D10" s="26"/>
      <c r="F10" s="19"/>
    </row>
    <row r="11" spans="1:6" x14ac:dyDescent="0.25">
      <c r="A11" s="16"/>
      <c r="B11" s="27"/>
      <c r="C11" s="28">
        <f>C10%</f>
        <v>7.4999999999999997E-2</v>
      </c>
      <c r="D11" s="28"/>
      <c r="F11" s="19"/>
    </row>
    <row r="12" spans="1:6" x14ac:dyDescent="0.25">
      <c r="A12" s="16" t="s">
        <v>21</v>
      </c>
      <c r="B12" s="20"/>
      <c r="C12" s="21">
        <f>C6*C11</f>
        <v>187.5</v>
      </c>
      <c r="D12" s="24"/>
      <c r="F12" s="19"/>
    </row>
    <row r="13" spans="1:6" x14ac:dyDescent="0.25">
      <c r="A13" s="16" t="s">
        <v>22</v>
      </c>
      <c r="B13" s="20"/>
      <c r="C13" s="21">
        <f>C6-C12</f>
        <v>2312.5</v>
      </c>
      <c r="D13" s="24"/>
      <c r="F13" s="19"/>
    </row>
    <row r="14" spans="1:6" x14ac:dyDescent="0.25">
      <c r="A14" s="16" t="s">
        <v>15</v>
      </c>
      <c r="B14" s="20"/>
      <c r="C14" s="21">
        <f>C5</f>
        <v>13500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15812.5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326</v>
      </c>
      <c r="D18" s="26"/>
      <c r="F18" s="19"/>
    </row>
    <row r="19" spans="1:6" x14ac:dyDescent="0.25">
      <c r="A19" s="16" t="s">
        <v>73</v>
      </c>
      <c r="B19" s="6"/>
      <c r="C19" s="32">
        <f>C18*C16</f>
        <v>5154875</v>
      </c>
      <c r="D19" s="33"/>
      <c r="E19" s="70"/>
      <c r="F19" s="34"/>
    </row>
    <row r="20" spans="1:6" x14ac:dyDescent="0.25">
      <c r="A20" s="16" t="s">
        <v>24</v>
      </c>
      <c r="C20" s="35">
        <f>C19*90%</f>
        <v>4639387.5</v>
      </c>
      <c r="D20" s="32"/>
      <c r="F20" s="19"/>
    </row>
    <row r="21" spans="1:6" x14ac:dyDescent="0.25">
      <c r="A21" s="16" t="s">
        <v>25</v>
      </c>
      <c r="C21" s="35">
        <f>C19*80%</f>
        <v>4123900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815000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10739.322916666666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470</v>
      </c>
      <c r="C2" s="4">
        <f t="shared" ref="C2:C16" si="1">B2*1.2</f>
        <v>564</v>
      </c>
      <c r="D2" s="4">
        <f t="shared" ref="D2:D16" si="2">C2*1.2</f>
        <v>676.8</v>
      </c>
      <c r="E2" s="5">
        <f t="shared" ref="E2:E16" si="3">R2</f>
        <v>8000000</v>
      </c>
      <c r="F2" s="78">
        <f t="shared" ref="F2:F15" si="4">ROUND((E2/B2),0)</f>
        <v>17021</v>
      </c>
      <c r="G2" s="78">
        <f t="shared" ref="G2:G15" si="5">ROUND((E2/C2),0)</f>
        <v>14184</v>
      </c>
      <c r="H2" s="78">
        <f t="shared" ref="H2:H15" si="6">ROUND((E2/D2),0)</f>
        <v>11820</v>
      </c>
      <c r="I2" s="78">
        <f t="shared" ref="I2:I15" si="7">T2</f>
        <v>0</v>
      </c>
      <c r="J2" s="78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470</v>
      </c>
      <c r="R2" s="79">
        <v>8000000</v>
      </c>
      <c r="S2" s="2"/>
    </row>
    <row r="3" spans="1:19" x14ac:dyDescent="0.25">
      <c r="A3" s="4">
        <v>2</v>
      </c>
      <c r="B3" s="4">
        <f t="shared" si="0"/>
        <v>400</v>
      </c>
      <c r="C3" s="4">
        <f t="shared" si="1"/>
        <v>480</v>
      </c>
      <c r="D3" s="4">
        <f t="shared" si="2"/>
        <v>576</v>
      </c>
      <c r="E3" s="5">
        <f t="shared" si="3"/>
        <v>5900000</v>
      </c>
      <c r="F3" s="4">
        <f t="shared" si="4"/>
        <v>14750</v>
      </c>
      <c r="G3" s="4">
        <f t="shared" si="5"/>
        <v>12292</v>
      </c>
      <c r="H3" s="4">
        <f t="shared" si="6"/>
        <v>10243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400</v>
      </c>
      <c r="R3" s="2">
        <v>5900000</v>
      </c>
      <c r="S3" s="2"/>
    </row>
    <row r="4" spans="1:19" x14ac:dyDescent="0.25">
      <c r="A4" s="4">
        <v>3</v>
      </c>
      <c r="B4" s="4">
        <f t="shared" si="0"/>
        <v>400</v>
      </c>
      <c r="C4" s="4">
        <f t="shared" si="1"/>
        <v>480</v>
      </c>
      <c r="D4" s="4">
        <f t="shared" si="2"/>
        <v>576</v>
      </c>
      <c r="E4" s="5">
        <f t="shared" si="3"/>
        <v>6500000</v>
      </c>
      <c r="F4" s="78">
        <f t="shared" si="4"/>
        <v>16250</v>
      </c>
      <c r="G4" s="78">
        <f t="shared" si="5"/>
        <v>13542</v>
      </c>
      <c r="H4" s="78">
        <f t="shared" si="6"/>
        <v>11285</v>
      </c>
      <c r="I4" s="78">
        <f t="shared" si="7"/>
        <v>0</v>
      </c>
      <c r="J4" s="78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400</v>
      </c>
      <c r="R4" s="79">
        <v>6500000</v>
      </c>
      <c r="S4" s="2"/>
    </row>
    <row r="5" spans="1:19" x14ac:dyDescent="0.25">
      <c r="A5" s="4">
        <v>4</v>
      </c>
      <c r="B5" s="4">
        <f t="shared" si="0"/>
        <v>410</v>
      </c>
      <c r="C5" s="4">
        <f t="shared" si="1"/>
        <v>492</v>
      </c>
      <c r="D5" s="4">
        <f t="shared" si="2"/>
        <v>590.4</v>
      </c>
      <c r="E5" s="5">
        <f t="shared" si="3"/>
        <v>5000000</v>
      </c>
      <c r="F5" s="4">
        <f t="shared" si="4"/>
        <v>12195</v>
      </c>
      <c r="G5" s="4">
        <f t="shared" si="5"/>
        <v>10163</v>
      </c>
      <c r="H5" s="4">
        <f t="shared" si="6"/>
        <v>8469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410</v>
      </c>
      <c r="R5" s="2">
        <v>5000000</v>
      </c>
      <c r="S5" s="2"/>
    </row>
    <row r="6" spans="1:19" x14ac:dyDescent="0.25">
      <c r="A6" s="4">
        <v>5</v>
      </c>
      <c r="B6" s="4">
        <f t="shared" si="0"/>
        <v>430</v>
      </c>
      <c r="C6" s="4">
        <f t="shared" si="1"/>
        <v>516</v>
      </c>
      <c r="D6" s="4">
        <f t="shared" si="2"/>
        <v>619.19999999999993</v>
      </c>
      <c r="E6" s="5">
        <f t="shared" si="3"/>
        <v>5500000</v>
      </c>
      <c r="F6" s="4">
        <f t="shared" si="4"/>
        <v>12791</v>
      </c>
      <c r="G6" s="4">
        <f t="shared" si="5"/>
        <v>10659</v>
      </c>
      <c r="H6" s="4">
        <f t="shared" si="6"/>
        <v>8882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430</v>
      </c>
      <c r="R6" s="2">
        <v>5500000</v>
      </c>
      <c r="S6" s="2"/>
    </row>
    <row r="7" spans="1:19" x14ac:dyDescent="0.25">
      <c r="A7" s="4">
        <v>6</v>
      </c>
      <c r="B7" s="4">
        <f t="shared" si="0"/>
        <v>420</v>
      </c>
      <c r="C7" s="4">
        <f t="shared" si="1"/>
        <v>504</v>
      </c>
      <c r="D7" s="4">
        <f t="shared" si="2"/>
        <v>604.79999999999995</v>
      </c>
      <c r="E7" s="5">
        <f t="shared" si="3"/>
        <v>6500000</v>
      </c>
      <c r="F7" s="78">
        <f t="shared" si="4"/>
        <v>15476</v>
      </c>
      <c r="G7" s="78">
        <f t="shared" si="5"/>
        <v>12897</v>
      </c>
      <c r="H7" s="78">
        <f t="shared" si="6"/>
        <v>10747</v>
      </c>
      <c r="I7" s="78">
        <f t="shared" si="7"/>
        <v>0</v>
      </c>
      <c r="J7" s="78">
        <f t="shared" si="8"/>
        <v>0</v>
      </c>
      <c r="K7" s="7"/>
      <c r="L7" s="7"/>
      <c r="M7" s="7"/>
      <c r="N7" s="7"/>
      <c r="O7" s="7">
        <v>0</v>
      </c>
      <c r="P7" s="7">
        <f t="shared" si="9"/>
        <v>0</v>
      </c>
      <c r="Q7" s="7">
        <v>420</v>
      </c>
      <c r="R7" s="79">
        <v>6500000</v>
      </c>
      <c r="S7" s="2"/>
    </row>
    <row r="8" spans="1:19" x14ac:dyDescent="0.25">
      <c r="A8" s="4">
        <v>7</v>
      </c>
      <c r="B8" s="4">
        <f t="shared" si="0"/>
        <v>420</v>
      </c>
      <c r="C8" s="4">
        <f t="shared" si="1"/>
        <v>504</v>
      </c>
      <c r="D8" s="4">
        <f t="shared" si="2"/>
        <v>604.79999999999995</v>
      </c>
      <c r="E8" s="5">
        <f t="shared" si="3"/>
        <v>6200000</v>
      </c>
      <c r="F8" s="4">
        <f t="shared" si="4"/>
        <v>14762</v>
      </c>
      <c r="G8" s="4">
        <f t="shared" si="5"/>
        <v>12302</v>
      </c>
      <c r="H8" s="4">
        <f t="shared" si="6"/>
        <v>10251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420</v>
      </c>
      <c r="R8" s="2">
        <v>6200000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9:Q10" si="10">P9/1.2</f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85</v>
      </c>
    </row>
    <row r="24" spans="1:19" s="10" customFormat="1" x14ac:dyDescent="0.25">
      <c r="F24" s="73"/>
    </row>
    <row r="25" spans="1:19" s="10" customFormat="1" x14ac:dyDescent="0.25">
      <c r="F25" s="74" t="s">
        <v>88</v>
      </c>
      <c r="G25" s="10">
        <v>327</v>
      </c>
    </row>
    <row r="26" spans="1:19" s="10" customFormat="1" x14ac:dyDescent="0.25">
      <c r="F26" s="74" t="s">
        <v>86</v>
      </c>
      <c r="G26" s="10">
        <v>76</v>
      </c>
    </row>
    <row r="27" spans="1:19" s="10" customFormat="1" x14ac:dyDescent="0.25">
      <c r="F27" s="74" t="s">
        <v>87</v>
      </c>
      <c r="G27" s="10">
        <f>SUM(G25:G26)</f>
        <v>403</v>
      </c>
    </row>
    <row r="28" spans="1:19" s="10" customFormat="1" x14ac:dyDescent="0.25">
      <c r="C28" s="72" t="s">
        <v>74</v>
      </c>
      <c r="D28" s="72" t="s">
        <v>83</v>
      </c>
      <c r="F28" s="57" t="s">
        <v>84</v>
      </c>
      <c r="G28" s="57">
        <v>326</v>
      </c>
    </row>
    <row r="29" spans="1:19" s="10" customFormat="1" x14ac:dyDescent="0.25">
      <c r="C29" s="72" t="s">
        <v>1</v>
      </c>
      <c r="D29" s="72">
        <v>2619500</v>
      </c>
      <c r="F29" s="57" t="s">
        <v>71</v>
      </c>
      <c r="G29" s="57">
        <v>391</v>
      </c>
      <c r="H29" s="10">
        <f>G29/G28</f>
        <v>1.1993865030674846</v>
      </c>
    </row>
    <row r="30" spans="1:19" s="10" customFormat="1" x14ac:dyDescent="0.25">
      <c r="F30" s="57" t="s">
        <v>72</v>
      </c>
      <c r="G30" s="57">
        <v>15000</v>
      </c>
    </row>
    <row r="31" spans="1:19" s="10" customFormat="1" x14ac:dyDescent="0.25">
      <c r="C31" s="75"/>
      <c r="D31" s="75"/>
      <c r="F31" s="75" t="s">
        <v>73</v>
      </c>
      <c r="G31" s="75">
        <f>G28*G30</f>
        <v>4890000</v>
      </c>
      <c r="H31" s="10">
        <f>G31/D29</f>
        <v>1.8667684672647451</v>
      </c>
    </row>
    <row r="32" spans="1:19" s="10" customFormat="1" x14ac:dyDescent="0.25">
      <c r="C32" s="75"/>
      <c r="D32" s="75"/>
      <c r="F32" s="75" t="s">
        <v>24</v>
      </c>
      <c r="G32" s="75">
        <f>G31*90%</f>
        <v>4401000</v>
      </c>
    </row>
    <row r="33" spans="3:7" s="10" customFormat="1" x14ac:dyDescent="0.25">
      <c r="C33" s="75"/>
      <c r="D33" s="75"/>
      <c r="F33" s="75" t="s">
        <v>25</v>
      </c>
      <c r="G33" s="75">
        <f>G31*80%</f>
        <v>3912000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2023-12-08T06:03:26Z</dcterms:modified>
</cp:coreProperties>
</file>