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C1B03684-B2A3-44DE-8A51-A36C54FC3C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" i="1" l="1"/>
  <c r="B36" i="1"/>
  <c r="B35" i="1"/>
  <c r="B34" i="1"/>
  <c r="A33" i="1"/>
  <c r="B33" i="1"/>
  <c r="I15" i="1"/>
  <c r="I14" i="1"/>
  <c r="I12" i="1"/>
  <c r="F13" i="1"/>
  <c r="G12" i="1"/>
  <c r="J31" i="1"/>
  <c r="B18" i="1"/>
  <c r="G5" i="1"/>
  <c r="C27" i="1"/>
  <c r="F7" i="1"/>
  <c r="F6" i="1"/>
  <c r="F5" i="1"/>
  <c r="J25" i="1" l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K7" i="1" l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  <c r="C17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<sst xmlns="http://schemas.openxmlformats.org/spreadsheetml/2006/main" count="32" uniqueCount="30">
  <si>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</si>
  <si>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</si>
  <si>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</si>
  <si>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</si>
  <si>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</si>
  <si>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</si>
  <si>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</si>
  <si>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</si>
  <si>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</si>
  <si>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</si>
  <si>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</si>
  <si>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</si>
  <si>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</si>
  <si>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</si>
  <si>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</si>
  <si>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</si>
  <si>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</si>
  <si>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</si>
  <si>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</si>
  <si>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</si>
  <si>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</si>
  <si>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</si>
  <si>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</si>
  <si>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</si>
  <si>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</si>
  <si>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</si>
  <si>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</si>
  <si>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>Balcony</t>
  </si>
  <si>
    <t>Dry Balcony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</si>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</sst>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4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43" fontId="0" fillId="0" borderId="1" xfId="1" applyFont="1" applyFill="1" applyBorder="1"/>
    <xf numFmtId="43" fontId="7" fillId="0" borderId="7" xfId="0" applyNumberFormat="1" applyFont="1" applyBorder="1"/>
    <xf numFmtId="43" fontId="6" fillId="0" borderId="0" xfId="0" applyNumberFormat="1" applyFont="1"/>
    <xf numFmtId="43" fontId="1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602456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1186B-6B08-464D-BFD2-AA762067C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1656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439828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3C7CA-B968-4C57-9618-35A894AA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2228" cy="7544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6FE87-D059-471E-90CD-AE60D6604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287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371BF6-4BF9-4736-B803-6FA994555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9040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42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009FF4-E601-46DE-8486-713000FCD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15</xdr:col>
      <xdr:colOff>553797</xdr:colOff>
      <xdr:row>29</xdr:row>
      <xdr:rowOff>38868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E6FC00-7781-4E55-A593-AD5190AF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7150"/>
          <a:ext cx="9650172" cy="5506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114997</xdr:colOff>
      <xdr:row>28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93E20-DF0B-40BF-0E30-FEBD6E89B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91797" cy="545858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10207</xdr:colOff>
      <xdr:row>30</xdr:row>
      <xdr:rowOff>96061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87860-4472-10FE-D72D-35597BDA5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4887007" cy="5811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36"/>
      <c r="C2" s="36"/>
      <c r="D2" s="44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37">
        <v>17400</v>
      </c>
      <c r="C3" s="37"/>
      <c r="D3" s="34"/>
      <c r="E3" s="13"/>
      <c r="F3" s="5">
        <v>2019</v>
      </c>
      <c r="G3" s="7">
        <v>2023</v>
      </c>
      <c r="H3" s="8">
        <f>G3-F3</f>
        <v>4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37">
        <v>2700</v>
      </c>
      <c r="C4" s="37"/>
      <c r="D4" s="34"/>
      <c r="E4" s="13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37">
        <f>B3-B4</f>
        <v>14700</v>
      </c>
      <c r="C5" s="37"/>
      <c r="D5" s="34"/>
      <c r="E5" s="20"/>
      <c r="F5" s="55">
        <f>23.09*10.764</f>
        <v>248.54075999999998</v>
      </c>
      <c r="G5" s="23">
        <f>F7*1.2</f>
        <v>357.69202559999997</v>
      </c>
      <c r="H5" s="26"/>
      <c r="I5" s="40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37">
        <f>B4</f>
        <v>2700</v>
      </c>
      <c r="C6" s="37"/>
      <c r="D6" s="34"/>
      <c r="E6" s="56"/>
      <c r="F6" s="56">
        <f>4.602*10.764</f>
        <v>49.535927999999998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5"/>
      <c r="E7" s="57"/>
      <c r="F7" s="20">
        <f>SUM(F5:F6)</f>
        <v>298.07668799999999</v>
      </c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6"/>
      <c r="E8" s="42"/>
      <c r="F8" s="20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5"/>
      <c r="E9" s="41"/>
      <c r="F9" s="43"/>
      <c r="G9" s="39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5"/>
      <c r="E10" s="41"/>
      <c r="F10" s="20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38">
        <f>B10%</f>
        <v>0</v>
      </c>
      <c r="C11" s="38"/>
      <c r="D11" s="47"/>
      <c r="E11" s="29"/>
      <c r="F11" s="13" t="s">
        <v>26</v>
      </c>
      <c r="G11" s="24" t="s">
        <v>27</v>
      </c>
      <c r="H11" s="25" t="s">
        <v>28</v>
      </c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37">
        <f>B6*B11</f>
        <v>0</v>
      </c>
      <c r="C12" s="37"/>
      <c r="D12" s="48"/>
      <c r="E12" s="1"/>
      <c r="F12" s="13">
        <v>316</v>
      </c>
      <c r="G12" s="24">
        <f>24+26+17+23</f>
        <v>90</v>
      </c>
      <c r="H12" s="25">
        <v>20</v>
      </c>
      <c r="I12" s="58">
        <f>F12+G12+H12</f>
        <v>426</v>
      </c>
      <c r="J12" s="59">
        <f>I12-F7</f>
        <v>127.92331200000001</v>
      </c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37">
        <f>B6-B12</f>
        <v>2700</v>
      </c>
      <c r="C13" s="37"/>
      <c r="D13" s="48"/>
      <c r="E13" s="1"/>
      <c r="F13" s="13">
        <f>129+71+18+12+86</f>
        <v>316</v>
      </c>
      <c r="G13" s="25"/>
      <c r="H13" s="25"/>
      <c r="I13" s="19">
        <v>13000</v>
      </c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37">
        <f>B5</f>
        <v>14700</v>
      </c>
      <c r="C14" s="37"/>
      <c r="D14" s="34"/>
      <c r="E14" s="13"/>
      <c r="F14" s="16"/>
      <c r="H14" s="25"/>
      <c r="I14" s="59">
        <f>I13*I12</f>
        <v>5538000</v>
      </c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37">
        <f>B14+B13</f>
        <v>17400</v>
      </c>
      <c r="C15" s="37"/>
      <c r="D15" s="34"/>
      <c r="E15" s="13"/>
      <c r="F15" s="16"/>
      <c r="G15" s="27"/>
      <c r="H15" s="25"/>
      <c r="I15" s="25">
        <f>I14/298</f>
        <v>18583.892617449663</v>
      </c>
      <c r="J15" s="16"/>
      <c r="K15" s="16"/>
      <c r="L15" s="16"/>
      <c r="M15" s="14"/>
      <c r="N15" s="8"/>
      <c r="O15" s="6"/>
    </row>
    <row r="16" spans="1:15" ht="16.5" x14ac:dyDescent="0.3">
      <c r="A16" s="50" t="s">
        <v>23</v>
      </c>
      <c r="B16" s="49">
        <v>298</v>
      </c>
      <c r="C16" s="49"/>
      <c r="D16" s="50"/>
      <c r="E16" s="13"/>
      <c r="F16" s="25"/>
      <c r="G16" s="28"/>
      <c r="H16" s="24"/>
      <c r="I16" s="40"/>
      <c r="L16" s="5"/>
      <c r="N16" s="11"/>
      <c r="O16" s="6"/>
    </row>
    <row r="17" spans="1:15" ht="18.75" x14ac:dyDescent="0.3">
      <c r="A17" s="50" t="s">
        <v>11</v>
      </c>
      <c r="B17" s="51">
        <f>B16*B15</f>
        <v>5185200</v>
      </c>
      <c r="C17" s="51">
        <f>B17*80%</f>
        <v>4148160</v>
      </c>
      <c r="D17" s="52"/>
      <c r="E17" s="13"/>
      <c r="F17" s="60" t="s">
        <v>29</v>
      </c>
      <c r="G17" s="25"/>
      <c r="H17" s="24"/>
      <c r="I17" s="40"/>
      <c r="L17" s="5"/>
      <c r="N17" s="24"/>
      <c r="O17" s="40"/>
    </row>
    <row r="18" spans="1:15" ht="16.5" x14ac:dyDescent="0.3">
      <c r="A18" s="50" t="s">
        <v>12</v>
      </c>
      <c r="B18" s="51">
        <f>358*B4</f>
        <v>966600</v>
      </c>
      <c r="C18" s="51"/>
      <c r="D18" s="52"/>
      <c r="E18" s="13"/>
      <c r="F18" s="13"/>
      <c r="G18" s="13"/>
      <c r="I18" s="6"/>
    </row>
    <row r="19" spans="1:15" ht="16.5" x14ac:dyDescent="0.3">
      <c r="A19" s="49" t="s">
        <v>16</v>
      </c>
      <c r="B19" s="53">
        <f>B17*0.03/12</f>
        <v>12963</v>
      </c>
      <c r="C19" s="51"/>
      <c r="D19" s="51"/>
      <c r="E19" s="13"/>
    </row>
    <row r="20" spans="1:15" x14ac:dyDescent="0.25">
      <c r="B20" s="22"/>
      <c r="C20" s="22"/>
    </row>
    <row r="21" spans="1:15" x14ac:dyDescent="0.25">
      <c r="B21" s="22"/>
      <c r="C21" s="22"/>
    </row>
    <row r="23" spans="1:15" x14ac:dyDescent="0.25">
      <c r="D23" t="s">
        <v>14</v>
      </c>
    </row>
    <row r="24" spans="1:15" x14ac:dyDescent="0.25">
      <c r="B24" s="54" t="s">
        <v>20</v>
      </c>
      <c r="C24" s="54" t="s">
        <v>15</v>
      </c>
      <c r="D24" s="55" t="s">
        <v>21</v>
      </c>
      <c r="E24" s="55"/>
      <c r="F24" s="55" t="s">
        <v>11</v>
      </c>
      <c r="G24" s="55" t="s">
        <v>17</v>
      </c>
      <c r="H24" s="55" t="s">
        <v>18</v>
      </c>
      <c r="I24" s="55" t="s">
        <v>19</v>
      </c>
      <c r="J24" s="55"/>
    </row>
    <row r="25" spans="1:15" ht="17.25" x14ac:dyDescent="0.3">
      <c r="B25" s="54"/>
      <c r="C25" s="54">
        <v>445</v>
      </c>
      <c r="D25" s="55"/>
      <c r="E25" s="55"/>
      <c r="F25" s="55">
        <v>6250000</v>
      </c>
      <c r="G25" s="20">
        <f t="shared" ref="G25:G31" si="0">F25/C25</f>
        <v>14044.943820224718</v>
      </c>
      <c r="H25" s="20" t="e">
        <f>F25/D25</f>
        <v>#DIV/0!</v>
      </c>
      <c r="I25" s="20" t="e">
        <f t="shared" ref="I25:I31" si="1">F25/B25</f>
        <v>#DIV/0!</v>
      </c>
      <c r="J25" s="55">
        <f>B25/C25</f>
        <v>0</v>
      </c>
      <c r="K25" s="30"/>
    </row>
    <row r="26" spans="1:15" ht="17.25" x14ac:dyDescent="0.3">
      <c r="B26" s="54"/>
      <c r="C26" s="54">
        <v>425</v>
      </c>
      <c r="D26" s="55"/>
      <c r="E26" s="55"/>
      <c r="F26" s="55">
        <v>6000000</v>
      </c>
      <c r="G26" s="20">
        <f t="shared" si="0"/>
        <v>14117.64705882353</v>
      </c>
      <c r="H26" s="20" t="e">
        <f>F26/D26</f>
        <v>#DIV/0!</v>
      </c>
      <c r="I26" s="20" t="e">
        <f t="shared" si="1"/>
        <v>#DIV/0!</v>
      </c>
      <c r="J26" s="55">
        <f t="shared" ref="J26:J31" si="2">D26/C26</f>
        <v>0</v>
      </c>
      <c r="K26" s="30"/>
    </row>
    <row r="27" spans="1:15" x14ac:dyDescent="0.25">
      <c r="B27" s="54">
        <v>675</v>
      </c>
      <c r="C27" s="54">
        <f>B27/1.58</f>
        <v>427.21518987341773</v>
      </c>
      <c r="D27" s="55"/>
      <c r="E27" s="55"/>
      <c r="F27" s="20">
        <v>6500000</v>
      </c>
      <c r="G27" s="20">
        <f t="shared" si="0"/>
        <v>15214.814814814814</v>
      </c>
      <c r="H27" s="20" t="e">
        <f t="shared" ref="H27:H31" si="3">F27/D27</f>
        <v>#DIV/0!</v>
      </c>
      <c r="I27" s="20">
        <f t="shared" si="1"/>
        <v>9629.6296296296296</v>
      </c>
      <c r="J27" s="55">
        <f t="shared" si="2"/>
        <v>0</v>
      </c>
    </row>
    <row r="28" spans="1:15" x14ac:dyDescent="0.25">
      <c r="B28" s="54"/>
      <c r="C28" s="54">
        <v>440</v>
      </c>
      <c r="D28" s="55"/>
      <c r="E28" s="55"/>
      <c r="F28" s="20">
        <v>6300000</v>
      </c>
      <c r="G28" s="20">
        <f t="shared" si="0"/>
        <v>14318.181818181818</v>
      </c>
      <c r="H28" s="20" t="e">
        <f t="shared" si="3"/>
        <v>#DIV/0!</v>
      </c>
      <c r="I28" s="20" t="e">
        <f t="shared" si="1"/>
        <v>#DIV/0!</v>
      </c>
      <c r="J28" s="55">
        <f t="shared" si="2"/>
        <v>0</v>
      </c>
    </row>
    <row r="29" spans="1:15" x14ac:dyDescent="0.25">
      <c r="B29" s="54"/>
      <c r="C29" s="54">
        <v>410</v>
      </c>
      <c r="D29" s="55"/>
      <c r="E29" s="55"/>
      <c r="F29" s="20">
        <v>6100000</v>
      </c>
      <c r="G29" s="20">
        <f t="shared" si="0"/>
        <v>14878.048780487805</v>
      </c>
      <c r="H29" s="20" t="e">
        <f t="shared" si="3"/>
        <v>#DIV/0!</v>
      </c>
      <c r="I29" s="20" t="e">
        <f t="shared" si="1"/>
        <v>#DIV/0!</v>
      </c>
      <c r="J29" s="55">
        <f t="shared" si="2"/>
        <v>0</v>
      </c>
    </row>
    <row r="30" spans="1:15" x14ac:dyDescent="0.25">
      <c r="B30" s="54"/>
      <c r="C30" s="54">
        <v>410</v>
      </c>
      <c r="D30" s="55"/>
      <c r="E30" s="55"/>
      <c r="F30" s="20">
        <v>6500000</v>
      </c>
      <c r="G30" s="20">
        <f t="shared" si="0"/>
        <v>15853.658536585366</v>
      </c>
      <c r="H30" s="20" t="e">
        <f t="shared" si="3"/>
        <v>#DIV/0!</v>
      </c>
      <c r="I30" s="20" t="e">
        <f t="shared" si="1"/>
        <v>#DIV/0!</v>
      </c>
      <c r="J30" s="55">
        <f t="shared" si="2"/>
        <v>0</v>
      </c>
    </row>
    <row r="31" spans="1:15" x14ac:dyDescent="0.25">
      <c r="B31" s="54"/>
      <c r="C31" s="54">
        <v>415</v>
      </c>
      <c r="D31" s="55"/>
      <c r="E31" s="55"/>
      <c r="F31" s="20">
        <v>6500000</v>
      </c>
      <c r="G31" s="20">
        <f t="shared" si="0"/>
        <v>15662.650602409638</v>
      </c>
      <c r="H31" s="20" t="e">
        <f t="shared" si="3"/>
        <v>#DIV/0!</v>
      </c>
      <c r="I31" s="20" t="e">
        <f t="shared" si="1"/>
        <v>#DIV/0!</v>
      </c>
      <c r="J31" s="55">
        <f t="shared" si="2"/>
        <v>0</v>
      </c>
    </row>
    <row r="32" spans="1:15" x14ac:dyDescent="0.25">
      <c r="B32" s="17" t="s">
        <v>22</v>
      </c>
    </row>
    <row r="33" spans="1:9" x14ac:dyDescent="0.25">
      <c r="A33">
        <f>26.772*10.764</f>
        <v>288.17380799999995</v>
      </c>
      <c r="B33" s="54">
        <f>26.772*10.764+3.701*10.764+3.949*10.764+4.185*10.764</f>
        <v>415.56574799999987</v>
      </c>
      <c r="C33" s="54">
        <v>4500000</v>
      </c>
      <c r="D33" s="55">
        <f>C33/B33</f>
        <v>10828.611409042309</v>
      </c>
      <c r="E33" s="55">
        <v>100</v>
      </c>
      <c r="F33" s="55">
        <v>100</v>
      </c>
      <c r="G33" s="20">
        <f>F33+E33+C33</f>
        <v>4500200</v>
      </c>
      <c r="H33" s="55">
        <f>G33/B33</f>
        <v>10829.092680660489</v>
      </c>
      <c r="I33" s="20">
        <f>G33/A33</f>
        <v>15616.270025484067</v>
      </c>
    </row>
    <row r="34" spans="1:9" x14ac:dyDescent="0.25">
      <c r="B34" s="54">
        <f>43.58*10.764</f>
        <v>469.09511999999995</v>
      </c>
      <c r="C34" s="54">
        <v>4300000</v>
      </c>
      <c r="D34" s="55">
        <f>C34/B34</f>
        <v>9166.584380583623</v>
      </c>
      <c r="E34" s="55">
        <v>260200</v>
      </c>
      <c r="F34" s="55">
        <v>30000</v>
      </c>
      <c r="G34" s="20">
        <f>F34+E34+C34</f>
        <v>4590200</v>
      </c>
      <c r="H34" s="55">
        <f>G34/B34</f>
        <v>9785.222238082546</v>
      </c>
      <c r="I34" s="20"/>
    </row>
    <row r="35" spans="1:9" x14ac:dyDescent="0.25">
      <c r="B35" s="54">
        <f>30.853*10.764</f>
        <v>332.10169200000001</v>
      </c>
      <c r="C35" s="54">
        <v>4300000</v>
      </c>
      <c r="D35" s="55">
        <f>C35/B35</f>
        <v>12947.841289528871</v>
      </c>
      <c r="E35" s="55">
        <v>245000</v>
      </c>
      <c r="F35" s="55">
        <v>30000</v>
      </c>
      <c r="G35" s="20">
        <f>F35+E35+C35</f>
        <v>4575000</v>
      </c>
      <c r="H35" s="55">
        <f>G35/B35</f>
        <v>13775.900906882462</v>
      </c>
      <c r="I35" s="55"/>
    </row>
    <row r="36" spans="1:9" ht="15.75" x14ac:dyDescent="0.25">
      <c r="A36" s="15"/>
      <c r="B36" s="54">
        <f>604+134</f>
        <v>738</v>
      </c>
      <c r="C36" s="54">
        <v>10000000</v>
      </c>
      <c r="D36" s="55">
        <f>C36/B36</f>
        <v>13550.135501355013</v>
      </c>
      <c r="E36" s="55">
        <v>392000</v>
      </c>
      <c r="F36" s="55">
        <v>30000</v>
      </c>
      <c r="G36" s="20">
        <f>F36+E36+C36</f>
        <v>10422000</v>
      </c>
      <c r="H36" s="55">
        <f>G36/B36</f>
        <v>14121.951219512195</v>
      </c>
      <c r="I36" s="55"/>
    </row>
    <row r="37" spans="1:9" ht="15.75" x14ac:dyDescent="0.25">
      <c r="A37" s="15"/>
      <c r="B37" s="54"/>
      <c r="C37" s="54"/>
      <c r="D37" s="55" t="e">
        <f>C37/B37</f>
        <v>#DIV/0!</v>
      </c>
      <c r="E37" s="55">
        <v>210000</v>
      </c>
      <c r="F37" s="55">
        <v>30000</v>
      </c>
      <c r="G37" s="20">
        <f>F37+E37+C37</f>
        <v>240000</v>
      </c>
      <c r="H37" s="55" t="e">
        <f>G37/B37</f>
        <v>#DIV/0!</v>
      </c>
      <c r="I37" s="55"/>
    </row>
    <row r="38" spans="1:9" ht="15.75" x14ac:dyDescent="0.25">
      <c r="A38" s="15"/>
    </row>
    <row r="39" spans="1:9" ht="15.75" x14ac:dyDescent="0.25">
      <c r="A39" s="15"/>
    </row>
    <row r="40" spans="1:9" ht="15.75" x14ac:dyDescent="0.25">
      <c r="A40" s="15"/>
    </row>
    <row r="41" spans="1:9" ht="15.75" x14ac:dyDescent="0.25">
      <c r="A41" s="15"/>
    </row>
    <row r="42" spans="1:9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U18" sqref="U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2023-12-08T05:42:21Z</dcterms:modified>
</cp:coreProperties>
</file>